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1340" windowHeight="6735" activeTab="0"/>
  </bookViews>
  <sheets>
    <sheet name="2020- I IZMENA " sheetId="1" r:id="rId1"/>
    <sheet name="Sheet1" sheetId="2" r:id="rId2"/>
  </sheets>
  <definedNames>
    <definedName name="_xlnm.Print_Titles" localSheetId="0">'2020- I IZMENA '!$19:$19</definedName>
  </definedNames>
  <calcPr fullCalcOnLoad="1"/>
</workbook>
</file>

<file path=xl/sharedStrings.xml><?xml version="1.0" encoding="utf-8"?>
<sst xmlns="http://schemas.openxmlformats.org/spreadsheetml/2006/main" count="334" uniqueCount="223">
  <si>
    <t>PRIHODI</t>
  </si>
  <si>
    <t>Prihodi od prodaje dobara i usluga</t>
  </si>
  <si>
    <t>OPIS</t>
  </si>
  <si>
    <t>RASHODI</t>
  </si>
  <si>
    <t>Ukupno</t>
  </si>
  <si>
    <t>Plate i naknade plata za zaposlene</t>
  </si>
  <si>
    <t>Ishrana bolesnika</t>
  </si>
  <si>
    <t>Komunalne usluge</t>
  </si>
  <si>
    <t>Konto</t>
  </si>
  <si>
    <t>Nabavka nefinansijske imovine</t>
  </si>
  <si>
    <t>Citostatici</t>
  </si>
  <si>
    <t>Lekovi, sanitetski i potrošni medicinski materijal</t>
  </si>
  <si>
    <t>U 000 din</t>
  </si>
  <si>
    <t>Izvršenje plana</t>
  </si>
  <si>
    <t>%</t>
  </si>
  <si>
    <t>Ukupno prihodi:</t>
  </si>
  <si>
    <t>Ukupno rashodi:</t>
  </si>
  <si>
    <t>RFZO</t>
  </si>
  <si>
    <t>Porodiljsko bolovanje</t>
  </si>
  <si>
    <t>Bolovanje preko 30 dana</t>
  </si>
  <si>
    <t>Trudničko bolovanje</t>
  </si>
  <si>
    <t>Kotizacija za seminare</t>
  </si>
  <si>
    <t>Izdaci za stručne ispite</t>
  </si>
  <si>
    <t>Ostale usluge štampanja</t>
  </si>
  <si>
    <t>Ostale medijske usluge</t>
  </si>
  <si>
    <t>Pravno zastupanje pred domaćim sudovima</t>
  </si>
  <si>
    <t>Ostale stručne usluge</t>
  </si>
  <si>
    <t>Usluge drugih zdravstvenih organizacija</t>
  </si>
  <si>
    <t>Zidarski radovi</t>
  </si>
  <si>
    <t>Stolarski radovi</t>
  </si>
  <si>
    <t>Molerski radovi</t>
  </si>
  <si>
    <t>Električne instalacije</t>
  </si>
  <si>
    <t>Tekuće popravke i održavanje ostalih objekata</t>
  </si>
  <si>
    <t>Mehaničke popravke</t>
  </si>
  <si>
    <t>Računarska oprema</t>
  </si>
  <si>
    <t>Elektronska i fotografska oprema</t>
  </si>
  <si>
    <t>Oprema za domaćinstvo i ugostiteljstvo</t>
  </si>
  <si>
    <t>Birotehnička oprema</t>
  </si>
  <si>
    <t>Krv i krvni derivati</t>
  </si>
  <si>
    <t>Prihodi od imovine koji pripada imaocima polise osiguranja</t>
  </si>
  <si>
    <t>Donacije</t>
  </si>
  <si>
    <t>Materijal za saobraćaj</t>
  </si>
  <si>
    <t>Plate,dodaci i naknade zaposlenih</t>
  </si>
  <si>
    <t>Socijalni doprinosi na teret poslodavca</t>
  </si>
  <si>
    <t>Doprinos za penzijsko i invlidsko osiguranje</t>
  </si>
  <si>
    <t>Doprinos za zdravstveno osiguranje</t>
  </si>
  <si>
    <t>Biološka terapija</t>
  </si>
  <si>
    <t>Grad</t>
  </si>
  <si>
    <t>Republika</t>
  </si>
  <si>
    <t>Sanitetski i potrošni materijal</t>
  </si>
  <si>
    <t>Lekovi za klinička istraživanja</t>
  </si>
  <si>
    <t>STALNI TROŠKOVI</t>
  </si>
  <si>
    <t>1.1. Usluge vodovoda i kanalizacije</t>
  </si>
  <si>
    <t>1.2. Deratizacija</t>
  </si>
  <si>
    <t xml:space="preserve">1.3. Odvoz otpada </t>
  </si>
  <si>
    <t xml:space="preserve">1.4. Odvoz medicinskog otpada </t>
  </si>
  <si>
    <t xml:space="preserve">1.5. Obavezne naknade(gr.zemljište i dr.) </t>
  </si>
  <si>
    <t>TROŠKOVI PUTOVANJA</t>
  </si>
  <si>
    <t>USLUGE PO UGOVORU</t>
  </si>
  <si>
    <t>Administrativne usluge</t>
  </si>
  <si>
    <t xml:space="preserve">Usluge obrazovanja zaposlenih </t>
  </si>
  <si>
    <t>Kotizacija za stručno usavršavanje</t>
  </si>
  <si>
    <t>Ostali izdaci za stručno usavršavanje</t>
  </si>
  <si>
    <t>Objavljivanje tendera i imformativnih oglasa</t>
  </si>
  <si>
    <t>Naknade članovima upravnog i nadzornog odbora</t>
  </si>
  <si>
    <t>Troškovi kliničkih istraživanja</t>
  </si>
  <si>
    <t>Reprezentacija (423711)</t>
  </si>
  <si>
    <t>Opšte usluge</t>
  </si>
  <si>
    <t>SPECIJALIZOVANE USLUGE</t>
  </si>
  <si>
    <t>TEKUĆE POPRAVKE I ODRŽAVANJE</t>
  </si>
  <si>
    <t>Tekuće popravke i održavanje zgrada i objekata</t>
  </si>
  <si>
    <t>Radovi na vodovodu i kanalaizaciji</t>
  </si>
  <si>
    <t>Tekuće popravke i održavanje opreme</t>
  </si>
  <si>
    <t>Poravke električnih instalacija-službena vozila</t>
  </si>
  <si>
    <t>Ostale poravke i održavanje administrativne opreme</t>
  </si>
  <si>
    <t>Ostale usluge i materijal za tekuće zgrada</t>
  </si>
  <si>
    <t>MATERIJAL</t>
  </si>
  <si>
    <t xml:space="preserve">Materijal za održavanje higijene </t>
  </si>
  <si>
    <t>Medicinski i laboratorijski sitan inventar</t>
  </si>
  <si>
    <t>Inventar za održavanje higijene</t>
  </si>
  <si>
    <t xml:space="preserve">Materijal za posebne namene </t>
  </si>
  <si>
    <t>Transferi između budž. korisnika na istom nivou-ugovor</t>
  </si>
  <si>
    <t>Grejanje</t>
  </si>
  <si>
    <t>Invalidi rada drugog stepena</t>
  </si>
  <si>
    <t>Ostale poravke i održavanje opreme</t>
  </si>
  <si>
    <t>Ukupno rashodi i izdaci:</t>
  </si>
  <si>
    <t>Tehnički materijal</t>
  </si>
  <si>
    <t>Troškovi službenih putovanja u zemlji</t>
  </si>
  <si>
    <t>Troškovi službenih putovanja u inostranstvu</t>
  </si>
  <si>
    <t>Troškovi  putovanja u okviru radnog vremena</t>
  </si>
  <si>
    <t>Ukupni prihodi i primanja</t>
  </si>
  <si>
    <t>Ukupni rashodi i izdaci</t>
  </si>
  <si>
    <t>Suficit-deficit</t>
  </si>
  <si>
    <t>Druge nagrade</t>
  </si>
  <si>
    <t>Oprema za komunikaciju -održavanje-</t>
  </si>
  <si>
    <t>Stručna literatura za potrebe zaposlenih</t>
  </si>
  <si>
    <t>Kapitalno održavanje poslovnih zgrada i poslovnog prostora</t>
  </si>
  <si>
    <t>Sosijalna davanja zaposlenima</t>
  </si>
  <si>
    <t>Isplata za vreme odsustvovanaj s posla na teret fondova</t>
  </si>
  <si>
    <t>Naknade u naturi</t>
  </si>
  <si>
    <t>Naknade u naturi -prevoz (413151)</t>
  </si>
  <si>
    <t>Naknade troškova za zaposlene</t>
  </si>
  <si>
    <t>Nagrade zaposlenima</t>
  </si>
  <si>
    <t>KORIŠĆENJE USLUGA I ROBA</t>
  </si>
  <si>
    <t>Energentske usluge</t>
  </si>
  <si>
    <t>Usluge komunikacije</t>
  </si>
  <si>
    <t>Materijal za održavanje higijene i ugostiteljstvo</t>
  </si>
  <si>
    <t>Ostali troškovi transporta</t>
  </si>
  <si>
    <t>Mazut</t>
  </si>
  <si>
    <t>Adminstritativni materijal</t>
  </si>
  <si>
    <t>Dobrovoljni transferi od fizičkih i pravnih lica</t>
  </si>
  <si>
    <t>Naknade u naturi- paketići</t>
  </si>
  <si>
    <t xml:space="preserve"> Usluge za električnu energiju</t>
  </si>
  <si>
    <t>Ostale  dotacije i transferi</t>
  </si>
  <si>
    <t>Ostale tekuće dotacije po zakonu</t>
  </si>
  <si>
    <t>Mešoviti i neodređeni prihodi</t>
  </si>
  <si>
    <t>Ostale specijalizovane usluge</t>
  </si>
  <si>
    <t>Pomoć u slučaju smrti  zaposlenog ili člana porodice</t>
  </si>
  <si>
    <t xml:space="preserve">Otpremnina prilikom odlaska u penziju </t>
  </si>
  <si>
    <t>Memorandumske stavke za refundaciju bolovanja i invalidnosti</t>
  </si>
  <si>
    <t>Primanja od prodaje nefinansijske imovine</t>
  </si>
  <si>
    <t>Porezi, obavezne takse ( 482100 i 482200)</t>
  </si>
  <si>
    <t>Usluge obrazovanja i usavršavanja zaposlenih</t>
  </si>
  <si>
    <t>Usluge informisanja</t>
  </si>
  <si>
    <t>Stručne usluge</t>
  </si>
  <si>
    <t>Nagrade zaposlenima-jubilarne</t>
  </si>
  <si>
    <t>Materujal za održavanje higijene</t>
  </si>
  <si>
    <t>So za puteve</t>
  </si>
  <si>
    <t>internet i slično</t>
  </si>
  <si>
    <t xml:space="preserve"> Telefon,telefaks</t>
  </si>
  <si>
    <t>Usluge mobilne telefonije</t>
  </si>
  <si>
    <t xml:space="preserve"> Pošta (421421) i usluge dostave (421422)</t>
  </si>
  <si>
    <t>Radovi na krovu</t>
  </si>
  <si>
    <t>Nameštaj</t>
  </si>
  <si>
    <t>1.4. Usluge Čišćenja</t>
  </si>
  <si>
    <t>Troškovi akreditacije</t>
  </si>
  <si>
    <t>Pranje veša</t>
  </si>
  <si>
    <t>Usluge snabdevanja vodom za piće</t>
  </si>
  <si>
    <t xml:space="preserve">Usluge domaćinstva i ugostiteljstva </t>
  </si>
  <si>
    <t>Ostale uslge čišćenja po ugovoru</t>
  </si>
  <si>
    <t>Radovi na komunikacijskim instalacijama</t>
  </si>
  <si>
    <t>Tekuće popravke i održavanje mernih i kont. Instrumenata</t>
  </si>
  <si>
    <t>Sanitetski materIjal koji RFZO ne priznaje kao sanit.mat.-lab</t>
  </si>
  <si>
    <t>Sanit. materIjal koji RFZO ne priznaje kao sanit.mat.-apoteka</t>
  </si>
  <si>
    <t>Sanit. materIjal koji RFZO ne priznaje kao sanit.mat.-EMNG</t>
  </si>
  <si>
    <t>Sanit.mater. koji RFZO ne priznaje kao sanit.mat.-FIZ.TERAP.</t>
  </si>
  <si>
    <t>Ostali materijal za posebne namene</t>
  </si>
  <si>
    <t>Ostali medicinski i laboratorijski materijal</t>
  </si>
  <si>
    <t>Potrošni materijal</t>
  </si>
  <si>
    <t>Alat i inventar</t>
  </si>
  <si>
    <t>Negativne kursne razlike</t>
  </si>
  <si>
    <t>Kazne za kašnjenje</t>
  </si>
  <si>
    <t>Registracija vozila</t>
  </si>
  <si>
    <t>Republičke takse</t>
  </si>
  <si>
    <t>Tekuće poravke i održavanje laboratoriske opreme</t>
  </si>
  <si>
    <t>Tekuće poravke i održavanje medicinske opreme</t>
  </si>
  <si>
    <t>Ostali medicinski i potrošni materijal koji se ne fakturiše</t>
  </si>
  <si>
    <t>Ostale medicinske usluge</t>
  </si>
  <si>
    <t>Laboratorija-reagensi</t>
  </si>
  <si>
    <t xml:space="preserve">Kancelarijski materijal </t>
  </si>
  <si>
    <t xml:space="preserve">Rashodi za radnu uniformu </t>
  </si>
  <si>
    <t>Laboratorija -rezervni delovi</t>
  </si>
  <si>
    <t>Nameštaj medicinski</t>
  </si>
  <si>
    <t>Telefoni</t>
  </si>
  <si>
    <t>Oprema za domaćinstvo</t>
  </si>
  <si>
    <t>Medicinska oprema</t>
  </si>
  <si>
    <t>Laboratorijska oprema</t>
  </si>
  <si>
    <t>Nončane kazne i penali</t>
  </si>
  <si>
    <t>Materijal za laboratorijske testove</t>
  </si>
  <si>
    <t>Naknada troškova za zaposlene -prevoz</t>
  </si>
  <si>
    <t>Neraspoređeni višak prihoda i primanja iz ranijih godina</t>
  </si>
  <si>
    <t>RASHODI I IZDACI</t>
  </si>
  <si>
    <t>PLATE I NAKNADE PLATE ZA ZAPOSLENE</t>
  </si>
  <si>
    <t>NAKNADE U NATURI</t>
  </si>
  <si>
    <t>SOCIJALNA DAVANJA ZAPOSLENIMA</t>
  </si>
  <si>
    <t>NAKNADA TROŠKOVA ZAPOSLENIMA -PREVOZ</t>
  </si>
  <si>
    <t>NAGRADE ZAPOSLENIMA</t>
  </si>
  <si>
    <t>OSTALE DOTACIJE I TRANSFERI</t>
  </si>
  <si>
    <t>NABAVKA NEFINANSIJKE IMOVINE</t>
  </si>
  <si>
    <t>POREZI I OBAVEZNE TAKSE</t>
  </si>
  <si>
    <t>UKUPNO RASHODI I IZDACI:</t>
  </si>
  <si>
    <t>IZVORI FINANSIRANJA</t>
  </si>
  <si>
    <t>ODELJENJE ZA FINANSIJSKE POSLOVE</t>
  </si>
  <si>
    <t>Ostali materijal za očuvanje životne sredine</t>
  </si>
  <si>
    <t>SOCIJALNI DOPRINOSI NA TERET POSLODAVCA</t>
  </si>
  <si>
    <t>AMORTIZACIJA</t>
  </si>
  <si>
    <t>Elektronska oprema</t>
  </si>
  <si>
    <t>Amortizacija</t>
  </si>
  <si>
    <t>Amortizacija opreme</t>
  </si>
  <si>
    <t>Amortizacija zgrada i građevinskih objekata</t>
  </si>
  <si>
    <t>u 000</t>
  </si>
  <si>
    <t>Prihodi iz budžeta Republike</t>
  </si>
  <si>
    <t xml:space="preserve">Sopstveni i drugi prihodi </t>
  </si>
  <si>
    <t>Plate i naknade plata za zaposlene i druge naknade</t>
  </si>
  <si>
    <t xml:space="preserve">Ostali nepomenuti troškovi </t>
  </si>
  <si>
    <t xml:space="preserve">PRATEĆI TROŠKOVI ZADUŽIVANJA </t>
  </si>
  <si>
    <t>Lekovi sa Liste</t>
  </si>
  <si>
    <t>Lekovi sa negativne i D Liste</t>
  </si>
  <si>
    <t>Naknada štete za neiskorišćeni godišnj odmor</t>
  </si>
  <si>
    <t>Troškovi platnog prometa i bankarskih usluga</t>
  </si>
  <si>
    <t xml:space="preserve">Ostale stručne usluge </t>
  </si>
  <si>
    <t>Ostali materijal za prevozna sredstva</t>
  </si>
  <si>
    <t>Kompjuterski softver-licence</t>
  </si>
  <si>
    <t>Kamata za kupovinu putem lizinga</t>
  </si>
  <si>
    <t>440000                     Prateći troškovi zaduživanja</t>
  </si>
  <si>
    <t>Lizing oprema za saobraćaj</t>
  </si>
  <si>
    <t>Ostali materijal za posebne namene-vanredna situacije</t>
  </si>
  <si>
    <t>Ostale opšte usluge uključujući vanredne situacuje</t>
  </si>
  <si>
    <t>Prihodi iz budžeta Republike-opremaza IT</t>
  </si>
  <si>
    <t>Usluge održavanja računara (423212)</t>
  </si>
  <si>
    <t>Osiguranje (421511,421512,421513,421521)</t>
  </si>
  <si>
    <t>Porez na poklon</t>
  </si>
  <si>
    <t>U</t>
  </si>
  <si>
    <t>Ostale pomoći zaposlenim radnicima</t>
  </si>
  <si>
    <t xml:space="preserve">Pomoć umedicinskom lečenju zaposlenih </t>
  </si>
  <si>
    <t>Motorna oprema</t>
  </si>
  <si>
    <t>Mehanička oprema</t>
  </si>
  <si>
    <t>Metalni nameštaj-kasa</t>
  </si>
  <si>
    <t>Klima uređaji</t>
  </si>
  <si>
    <t>Stručna ocena i komentari</t>
  </si>
  <si>
    <t>Serveri</t>
  </si>
  <si>
    <t>Flet panel</t>
  </si>
  <si>
    <t xml:space="preserve">    I IZMENA FINANSIJSKOG PLANA ZA PERIOD 01.01.-31.12.2020.g.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</si>
</sst>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[$-81A]d\.\ mmmm\ yyyy"/>
    <numFmt numFmtId="173" formatCode="#,##0.00000"/>
    <numFmt numFmtId="174" formatCode="#,##0.0000"/>
    <numFmt numFmtId="175" formatCode="#,##0.000"/>
  </numFmts>
  <fonts count="6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53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FF"/>
      <name val="Arial"/>
      <family val="2"/>
    </font>
    <font>
      <sz val="10"/>
      <color rgb="FF0000FF"/>
      <name val="Arial"/>
      <family val="2"/>
    </font>
    <font>
      <b/>
      <sz val="8"/>
      <color rgb="FF0000FF"/>
      <name val="Arial"/>
      <family val="2"/>
    </font>
    <font>
      <sz val="10"/>
      <color rgb="FF008000"/>
      <name val="Arial"/>
      <family val="2"/>
    </font>
    <font>
      <sz val="8"/>
      <color rgb="FF008000"/>
      <name val="Arial"/>
      <family val="2"/>
    </font>
    <font>
      <b/>
      <sz val="8"/>
      <color rgb="FF008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990099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FF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2" fillId="32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2" fillId="32" borderId="13" xfId="0" applyNumberFormat="1" applyFont="1" applyFill="1" applyBorder="1" applyAlignment="1">
      <alignment/>
    </xf>
    <xf numFmtId="0" fontId="3" fillId="32" borderId="14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2" fillId="32" borderId="13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3" fontId="2" fillId="32" borderId="26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2" fillId="32" borderId="14" xfId="0" applyNumberFormat="1" applyFont="1" applyFill="1" applyBorder="1" applyAlignment="1">
      <alignment/>
    </xf>
    <xf numFmtId="3" fontId="2" fillId="32" borderId="28" xfId="0" applyNumberFormat="1" applyFont="1" applyFill="1" applyBorder="1" applyAlignment="1">
      <alignment/>
    </xf>
    <xf numFmtId="3" fontId="2" fillId="32" borderId="29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2" fillId="32" borderId="30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4" fontId="3" fillId="0" borderId="33" xfId="0" applyNumberFormat="1" applyFont="1" applyFill="1" applyBorder="1" applyAlignment="1">
      <alignment/>
    </xf>
    <xf numFmtId="4" fontId="3" fillId="0" borderId="34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3" fontId="2" fillId="32" borderId="36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3" fontId="3" fillId="0" borderId="38" xfId="0" applyNumberFormat="1" applyFont="1" applyFill="1" applyBorder="1" applyAlignment="1">
      <alignment/>
    </xf>
    <xf numFmtId="4" fontId="3" fillId="0" borderId="39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4" fontId="2" fillId="32" borderId="11" xfId="0" applyNumberFormat="1" applyFont="1" applyFill="1" applyBorder="1" applyAlignment="1">
      <alignment/>
    </xf>
    <xf numFmtId="3" fontId="2" fillId="32" borderId="30" xfId="0" applyNumberFormat="1" applyFont="1" applyFill="1" applyBorder="1" applyAlignment="1">
      <alignment/>
    </xf>
    <xf numFmtId="3" fontId="3" fillId="0" borderId="40" xfId="0" applyNumberFormat="1" applyFont="1" applyFill="1" applyBorder="1" applyAlignment="1">
      <alignment/>
    </xf>
    <xf numFmtId="3" fontId="3" fillId="0" borderId="41" xfId="0" applyNumberFormat="1" applyFont="1" applyFill="1" applyBorder="1" applyAlignment="1">
      <alignment/>
    </xf>
    <xf numFmtId="4" fontId="2" fillId="32" borderId="26" xfId="0" applyNumberFormat="1" applyFont="1" applyFill="1" applyBorder="1" applyAlignment="1">
      <alignment/>
    </xf>
    <xf numFmtId="3" fontId="3" fillId="0" borderId="42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4" fontId="3" fillId="0" borderId="43" xfId="0" applyNumberFormat="1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2" fillId="0" borderId="44" xfId="0" applyFont="1" applyFill="1" applyBorder="1" applyAlignment="1">
      <alignment horizontal="center"/>
    </xf>
    <xf numFmtId="0" fontId="2" fillId="32" borderId="28" xfId="0" applyFont="1" applyFill="1" applyBorder="1" applyAlignment="1">
      <alignment/>
    </xf>
    <xf numFmtId="3" fontId="2" fillId="0" borderId="45" xfId="0" applyNumberFormat="1" applyFont="1" applyFill="1" applyBorder="1" applyAlignment="1">
      <alignment/>
    </xf>
    <xf numFmtId="4" fontId="3" fillId="32" borderId="11" xfId="0" applyNumberFormat="1" applyFont="1" applyFill="1" applyBorder="1" applyAlignment="1">
      <alignment/>
    </xf>
    <xf numFmtId="3" fontId="3" fillId="32" borderId="13" xfId="0" applyNumberFormat="1" applyFont="1" applyFill="1" applyBorder="1" applyAlignment="1">
      <alignment/>
    </xf>
    <xf numFmtId="4" fontId="3" fillId="32" borderId="13" xfId="0" applyNumberFormat="1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4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3" fontId="3" fillId="32" borderId="26" xfId="0" applyNumberFormat="1" applyFont="1" applyFill="1" applyBorder="1" applyAlignment="1">
      <alignment/>
    </xf>
    <xf numFmtId="3" fontId="3" fillId="32" borderId="36" xfId="0" applyNumberFormat="1" applyFont="1" applyFill="1" applyBorder="1" applyAlignment="1">
      <alignment/>
    </xf>
    <xf numFmtId="0" fontId="2" fillId="32" borderId="29" xfId="0" applyFont="1" applyFill="1" applyBorder="1" applyAlignment="1">
      <alignment horizontal="center" vertical="center" wrapText="1"/>
    </xf>
    <xf numFmtId="3" fontId="3" fillId="0" borderId="46" xfId="0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/>
    </xf>
    <xf numFmtId="3" fontId="2" fillId="0" borderId="47" xfId="0" applyNumberFormat="1" applyFont="1" applyFill="1" applyBorder="1" applyAlignment="1">
      <alignment/>
    </xf>
    <xf numFmtId="3" fontId="2" fillId="0" borderId="48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3" fontId="2" fillId="0" borderId="49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3" fillId="0" borderId="51" xfId="0" applyFont="1" applyFill="1" applyBorder="1" applyAlignment="1">
      <alignment/>
    </xf>
    <xf numFmtId="3" fontId="3" fillId="0" borderId="52" xfId="0" applyNumberFormat="1" applyFont="1" applyFill="1" applyBorder="1" applyAlignment="1">
      <alignment/>
    </xf>
    <xf numFmtId="4" fontId="3" fillId="0" borderId="53" xfId="0" applyNumberFormat="1" applyFont="1" applyFill="1" applyBorder="1" applyAlignment="1">
      <alignment/>
    </xf>
    <xf numFmtId="4" fontId="3" fillId="0" borderId="51" xfId="0" applyNumberFormat="1" applyFont="1" applyFill="1" applyBorder="1" applyAlignment="1">
      <alignment/>
    </xf>
    <xf numFmtId="3" fontId="3" fillId="0" borderId="54" xfId="0" applyNumberFormat="1" applyFont="1" applyFill="1" applyBorder="1" applyAlignment="1">
      <alignment/>
    </xf>
    <xf numFmtId="4" fontId="3" fillId="0" borderId="55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/>
    </xf>
    <xf numFmtId="0" fontId="2" fillId="0" borderId="56" xfId="0" applyFont="1" applyFill="1" applyBorder="1" applyAlignment="1">
      <alignment horizontal="center"/>
    </xf>
    <xf numFmtId="0" fontId="3" fillId="0" borderId="43" xfId="0" applyFont="1" applyFill="1" applyBorder="1" applyAlignment="1">
      <alignment/>
    </xf>
    <xf numFmtId="3" fontId="3" fillId="0" borderId="57" xfId="0" applyNumberFormat="1" applyFont="1" applyFill="1" applyBorder="1" applyAlignment="1">
      <alignment/>
    </xf>
    <xf numFmtId="3" fontId="3" fillId="0" borderId="43" xfId="0" applyNumberFormat="1" applyFont="1" applyFill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left" vertical="center" wrapText="1"/>
    </xf>
    <xf numFmtId="3" fontId="2" fillId="0" borderId="37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3" fillId="0" borderId="58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2" fillId="0" borderId="41" xfId="0" applyNumberFormat="1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3" fontId="3" fillId="0" borderId="51" xfId="0" applyNumberFormat="1" applyFont="1" applyFill="1" applyBorder="1" applyAlignment="1">
      <alignment/>
    </xf>
    <xf numFmtId="3" fontId="3" fillId="0" borderId="59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3" fillId="0" borderId="37" xfId="0" applyNumberFormat="1" applyFont="1" applyFill="1" applyBorder="1" applyAlignment="1">
      <alignment/>
    </xf>
    <xf numFmtId="4" fontId="3" fillId="0" borderId="52" xfId="0" applyNumberFormat="1" applyFont="1" applyFill="1" applyBorder="1" applyAlignment="1">
      <alignment/>
    </xf>
    <xf numFmtId="4" fontId="3" fillId="0" borderId="42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42" xfId="0" applyNumberFormat="1" applyFont="1" applyFill="1" applyBorder="1" applyAlignment="1">
      <alignment/>
    </xf>
    <xf numFmtId="3" fontId="2" fillId="0" borderId="40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3" fontId="2" fillId="0" borderId="60" xfId="0" applyNumberFormat="1" applyFont="1" applyFill="1" applyBorder="1" applyAlignment="1">
      <alignment/>
    </xf>
    <xf numFmtId="0" fontId="3" fillId="0" borderId="61" xfId="0" applyFont="1" applyFill="1" applyBorder="1" applyAlignment="1">
      <alignment/>
    </xf>
    <xf numFmtId="3" fontId="3" fillId="0" borderId="62" xfId="0" applyNumberFormat="1" applyFont="1" applyFill="1" applyBorder="1" applyAlignment="1">
      <alignment/>
    </xf>
    <xf numFmtId="3" fontId="3" fillId="0" borderId="63" xfId="0" applyNumberFormat="1" applyFont="1" applyFill="1" applyBorder="1" applyAlignment="1">
      <alignment/>
    </xf>
    <xf numFmtId="4" fontId="3" fillId="0" borderId="64" xfId="0" applyNumberFormat="1" applyFont="1" applyFill="1" applyBorder="1" applyAlignment="1">
      <alignment/>
    </xf>
    <xf numFmtId="3" fontId="3" fillId="0" borderId="53" xfId="0" applyNumberFormat="1" applyFont="1" applyFill="1" applyBorder="1" applyAlignment="1">
      <alignment/>
    </xf>
    <xf numFmtId="3" fontId="2" fillId="0" borderId="52" xfId="0" applyNumberFormat="1" applyFont="1" applyFill="1" applyBorder="1" applyAlignment="1">
      <alignment/>
    </xf>
    <xf numFmtId="4" fontId="3" fillId="0" borderId="65" xfId="0" applyNumberFormat="1" applyFont="1" applyFill="1" applyBorder="1" applyAlignment="1">
      <alignment/>
    </xf>
    <xf numFmtId="3" fontId="2" fillId="0" borderId="62" xfId="0" applyNumberFormat="1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0" fontId="2" fillId="32" borderId="13" xfId="0" applyFont="1" applyFill="1" applyBorder="1" applyAlignment="1">
      <alignment horizontal="center"/>
    </xf>
    <xf numFmtId="4" fontId="3" fillId="0" borderId="40" xfId="0" applyNumberFormat="1" applyFont="1" applyFill="1" applyBorder="1" applyAlignment="1">
      <alignment/>
    </xf>
    <xf numFmtId="4" fontId="2" fillId="32" borderId="28" xfId="0" applyNumberFormat="1" applyFont="1" applyFill="1" applyBorder="1" applyAlignment="1">
      <alignment/>
    </xf>
    <xf numFmtId="4" fontId="3" fillId="32" borderId="30" xfId="0" applyNumberFormat="1" applyFont="1" applyFill="1" applyBorder="1" applyAlignment="1">
      <alignment/>
    </xf>
    <xf numFmtId="0" fontId="2" fillId="32" borderId="61" xfId="0" applyFont="1" applyFill="1" applyBorder="1" applyAlignment="1">
      <alignment horizontal="center" vertical="center" wrapText="1"/>
    </xf>
    <xf numFmtId="0" fontId="2" fillId="32" borderId="64" xfId="0" applyFont="1" applyFill="1" applyBorder="1" applyAlignment="1">
      <alignment horizontal="center" vertical="center" wrapText="1"/>
    </xf>
    <xf numFmtId="0" fontId="2" fillId="32" borderId="50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/>
    </xf>
    <xf numFmtId="0" fontId="2" fillId="0" borderId="51" xfId="0" applyFont="1" applyBorder="1" applyAlignment="1">
      <alignment/>
    </xf>
    <xf numFmtId="3" fontId="3" fillId="0" borderId="66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2" fillId="32" borderId="44" xfId="0" applyFont="1" applyFill="1" applyBorder="1" applyAlignment="1">
      <alignment/>
    </xf>
    <xf numFmtId="0" fontId="2" fillId="32" borderId="20" xfId="0" applyFont="1" applyFill="1" applyBorder="1" applyAlignment="1">
      <alignment/>
    </xf>
    <xf numFmtId="3" fontId="2" fillId="32" borderId="38" xfId="0" applyNumberFormat="1" applyFont="1" applyFill="1" applyBorder="1" applyAlignment="1">
      <alignment/>
    </xf>
    <xf numFmtId="3" fontId="2" fillId="32" borderId="32" xfId="0" applyNumberFormat="1" applyFont="1" applyFill="1" applyBorder="1" applyAlignment="1">
      <alignment/>
    </xf>
    <xf numFmtId="3" fontId="2" fillId="32" borderId="48" xfId="0" applyNumberFormat="1" applyFont="1" applyFill="1" applyBorder="1" applyAlignment="1">
      <alignment/>
    </xf>
    <xf numFmtId="3" fontId="2" fillId="32" borderId="46" xfId="0" applyNumberFormat="1" applyFont="1" applyFill="1" applyBorder="1" applyAlignment="1">
      <alignment/>
    </xf>
    <xf numFmtId="3" fontId="2" fillId="32" borderId="34" xfId="0" applyNumberFormat="1" applyFont="1" applyFill="1" applyBorder="1" applyAlignment="1">
      <alignment/>
    </xf>
    <xf numFmtId="3" fontId="2" fillId="32" borderId="20" xfId="0" applyNumberFormat="1" applyFont="1" applyFill="1" applyBorder="1" applyAlignment="1">
      <alignment/>
    </xf>
    <xf numFmtId="0" fontId="2" fillId="32" borderId="30" xfId="0" applyFont="1" applyFill="1" applyBorder="1" applyAlignment="1">
      <alignment horizontal="center"/>
    </xf>
    <xf numFmtId="4" fontId="3" fillId="32" borderId="26" xfId="0" applyNumberFormat="1" applyFont="1" applyFill="1" applyBorder="1" applyAlignment="1">
      <alignment/>
    </xf>
    <xf numFmtId="3" fontId="2" fillId="32" borderId="67" xfId="0" applyNumberFormat="1" applyFont="1" applyFill="1" applyBorder="1" applyAlignment="1">
      <alignment/>
    </xf>
    <xf numFmtId="0" fontId="3" fillId="0" borderId="60" xfId="0" applyFont="1" applyFill="1" applyBorder="1" applyAlignment="1">
      <alignment/>
    </xf>
    <xf numFmtId="0" fontId="3" fillId="0" borderId="47" xfId="0" applyFont="1" applyFill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3" fontId="3" fillId="0" borderId="68" xfId="0" applyNumberFormat="1" applyFont="1" applyFill="1" applyBorder="1" applyAlignment="1">
      <alignment/>
    </xf>
    <xf numFmtId="3" fontId="3" fillId="0" borderId="69" xfId="0" applyNumberFormat="1" applyFont="1" applyFill="1" applyBorder="1" applyAlignment="1">
      <alignment/>
    </xf>
    <xf numFmtId="3" fontId="3" fillId="0" borderId="45" xfId="0" applyNumberFormat="1" applyFont="1" applyFill="1" applyBorder="1" applyAlignment="1">
      <alignment/>
    </xf>
    <xf numFmtId="0" fontId="3" fillId="0" borderId="56" xfId="0" applyFont="1" applyFill="1" applyBorder="1" applyAlignment="1">
      <alignment/>
    </xf>
    <xf numFmtId="4" fontId="3" fillId="0" borderId="70" xfId="0" applyNumberFormat="1" applyFont="1" applyFill="1" applyBorder="1" applyAlignment="1">
      <alignment/>
    </xf>
    <xf numFmtId="3" fontId="3" fillId="0" borderId="39" xfId="0" applyNumberFormat="1" applyFont="1" applyFill="1" applyBorder="1" applyAlignment="1">
      <alignment/>
    </xf>
    <xf numFmtId="3" fontId="3" fillId="0" borderId="49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3" fillId="0" borderId="71" xfId="0" applyNumberFormat="1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72" xfId="0" applyFont="1" applyFill="1" applyBorder="1" applyAlignment="1">
      <alignment/>
    </xf>
    <xf numFmtId="3" fontId="3" fillId="0" borderId="73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3" fillId="0" borderId="74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0" fontId="2" fillId="0" borderId="61" xfId="0" applyFont="1" applyFill="1" applyBorder="1" applyAlignment="1">
      <alignment/>
    </xf>
    <xf numFmtId="3" fontId="2" fillId="0" borderId="63" xfId="0" applyNumberFormat="1" applyFont="1" applyFill="1" applyBorder="1" applyAlignment="1">
      <alignment/>
    </xf>
    <xf numFmtId="4" fontId="2" fillId="0" borderId="75" xfId="0" applyNumberFormat="1" applyFont="1" applyFill="1" applyBorder="1" applyAlignment="1">
      <alignment/>
    </xf>
    <xf numFmtId="4" fontId="2" fillId="0" borderId="64" xfId="0" applyNumberFormat="1" applyFont="1" applyFill="1" applyBorder="1" applyAlignment="1">
      <alignment/>
    </xf>
    <xf numFmtId="0" fontId="3" fillId="0" borderId="76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3" fontId="2" fillId="0" borderId="77" xfId="0" applyNumberFormat="1" applyFont="1" applyFill="1" applyBorder="1" applyAlignment="1">
      <alignment/>
    </xf>
    <xf numFmtId="3" fontId="2" fillId="0" borderId="57" xfId="0" applyNumberFormat="1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4" fontId="3" fillId="0" borderId="75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4" fontId="2" fillId="0" borderId="70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0" fontId="3" fillId="32" borderId="30" xfId="0" applyFont="1" applyFill="1" applyBorder="1" applyAlignment="1">
      <alignment/>
    </xf>
    <xf numFmtId="3" fontId="3" fillId="32" borderId="28" xfId="0" applyNumberFormat="1" applyFont="1" applyFill="1" applyBorder="1" applyAlignment="1">
      <alignment/>
    </xf>
    <xf numFmtId="0" fontId="3" fillId="0" borderId="64" xfId="0" applyFont="1" applyFill="1" applyBorder="1" applyAlignment="1">
      <alignment/>
    </xf>
    <xf numFmtId="0" fontId="2" fillId="0" borderId="76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" fontId="2" fillId="0" borderId="55" xfId="0" applyNumberFormat="1" applyFont="1" applyFill="1" applyBorder="1" applyAlignment="1">
      <alignment/>
    </xf>
    <xf numFmtId="0" fontId="3" fillId="0" borderId="78" xfId="0" applyFont="1" applyFill="1" applyBorder="1" applyAlignment="1">
      <alignment/>
    </xf>
    <xf numFmtId="4" fontId="2" fillId="0" borderId="28" xfId="0" applyNumberFormat="1" applyFont="1" applyFill="1" applyBorder="1" applyAlignment="1">
      <alignment/>
    </xf>
    <xf numFmtId="4" fontId="2" fillId="0" borderId="3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" fontId="2" fillId="32" borderId="55" xfId="0" applyNumberFormat="1" applyFont="1" applyFill="1" applyBorder="1" applyAlignment="1">
      <alignment/>
    </xf>
    <xf numFmtId="4" fontId="2" fillId="32" borderId="20" xfId="0" applyNumberFormat="1" applyFont="1" applyFill="1" applyBorder="1" applyAlignment="1">
      <alignment/>
    </xf>
    <xf numFmtId="4" fontId="3" fillId="32" borderId="55" xfId="0" applyNumberFormat="1" applyFont="1" applyFill="1" applyBorder="1" applyAlignment="1">
      <alignment/>
    </xf>
    <xf numFmtId="3" fontId="2" fillId="32" borderId="55" xfId="0" applyNumberFormat="1" applyFont="1" applyFill="1" applyBorder="1" applyAlignment="1">
      <alignment/>
    </xf>
    <xf numFmtId="4" fontId="3" fillId="32" borderId="20" xfId="0" applyNumberFormat="1" applyFont="1" applyFill="1" applyBorder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0" fontId="0" fillId="32" borderId="11" xfId="0" applyFont="1" applyFill="1" applyBorder="1" applyAlignment="1">
      <alignment/>
    </xf>
    <xf numFmtId="3" fontId="0" fillId="32" borderId="11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2" fillId="0" borderId="7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6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32" borderId="64" xfId="0" applyFont="1" applyFill="1" applyBorder="1" applyAlignment="1">
      <alignment/>
    </xf>
    <xf numFmtId="3" fontId="2" fillId="32" borderId="62" xfId="0" applyNumberFormat="1" applyFont="1" applyFill="1" applyBorder="1" applyAlignment="1">
      <alignment/>
    </xf>
    <xf numFmtId="3" fontId="2" fillId="32" borderId="63" xfId="0" applyNumberFormat="1" applyFont="1" applyFill="1" applyBorder="1" applyAlignment="1">
      <alignment/>
    </xf>
    <xf numFmtId="4" fontId="2" fillId="32" borderId="64" xfId="0" applyNumberFormat="1" applyFont="1" applyFill="1" applyBorder="1" applyAlignment="1">
      <alignment/>
    </xf>
    <xf numFmtId="4" fontId="2" fillId="32" borderId="63" xfId="0" applyNumberFormat="1" applyFont="1" applyFill="1" applyBorder="1" applyAlignment="1">
      <alignment/>
    </xf>
    <xf numFmtId="4" fontId="2" fillId="32" borderId="75" xfId="0" applyNumberFormat="1" applyFont="1" applyFill="1" applyBorder="1" applyAlignment="1">
      <alignment/>
    </xf>
    <xf numFmtId="3" fontId="2" fillId="32" borderId="77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33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3" fillId="0" borderId="79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3" fillId="0" borderId="80" xfId="0" applyFont="1" applyFill="1" applyBorder="1" applyAlignment="1">
      <alignment/>
    </xf>
    <xf numFmtId="4" fontId="2" fillId="0" borderId="51" xfId="0" applyNumberFormat="1" applyFont="1" applyFill="1" applyBorder="1" applyAlignment="1">
      <alignment/>
    </xf>
    <xf numFmtId="0" fontId="2" fillId="0" borderId="8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64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0" fillId="0" borderId="28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81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3" fontId="51" fillId="0" borderId="41" xfId="0" applyNumberFormat="1" applyFont="1" applyFill="1" applyBorder="1" applyAlignment="1">
      <alignment/>
    </xf>
    <xf numFmtId="4" fontId="51" fillId="0" borderId="18" xfId="0" applyNumberFormat="1" applyFont="1" applyFill="1" applyBorder="1" applyAlignment="1">
      <alignment/>
    </xf>
    <xf numFmtId="3" fontId="51" fillId="0" borderId="40" xfId="0" applyNumberFormat="1" applyFont="1" applyFill="1" applyBorder="1" applyAlignment="1">
      <alignment/>
    </xf>
    <xf numFmtId="3" fontId="51" fillId="0" borderId="23" xfId="0" applyNumberFormat="1" applyFont="1" applyFill="1" applyBorder="1" applyAlignment="1">
      <alignment/>
    </xf>
    <xf numFmtId="4" fontId="51" fillId="0" borderId="25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3" fontId="53" fillId="0" borderId="36" xfId="0" applyNumberFormat="1" applyFont="1" applyFill="1" applyBorder="1" applyAlignment="1">
      <alignment/>
    </xf>
    <xf numFmtId="3" fontId="53" fillId="0" borderId="26" xfId="0" applyNumberFormat="1" applyFont="1" applyFill="1" applyBorder="1" applyAlignment="1">
      <alignment/>
    </xf>
    <xf numFmtId="4" fontId="53" fillId="0" borderId="13" xfId="0" applyNumberFormat="1" applyFont="1" applyFill="1" applyBorder="1" applyAlignment="1">
      <alignment/>
    </xf>
    <xf numFmtId="3" fontId="53" fillId="0" borderId="28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3" fontId="55" fillId="0" borderId="27" xfId="0" applyNumberFormat="1" applyFont="1" applyFill="1" applyBorder="1" applyAlignment="1">
      <alignment/>
    </xf>
    <xf numFmtId="4" fontId="55" fillId="0" borderId="18" xfId="0" applyNumberFormat="1" applyFont="1" applyFill="1" applyBorder="1" applyAlignment="1">
      <alignment/>
    </xf>
    <xf numFmtId="3" fontId="55" fillId="0" borderId="41" xfId="0" applyNumberFormat="1" applyFont="1" applyFill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3" fontId="56" fillId="0" borderId="52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3" fontId="55" fillId="0" borderId="55" xfId="0" applyNumberFormat="1" applyFont="1" applyFill="1" applyBorder="1" applyAlignment="1">
      <alignment/>
    </xf>
    <xf numFmtId="4" fontId="55" fillId="0" borderId="55" xfId="0" applyNumberFormat="1" applyFont="1" applyFill="1" applyBorder="1" applyAlignment="1">
      <alignment/>
    </xf>
    <xf numFmtId="0" fontId="52" fillId="0" borderId="28" xfId="0" applyFont="1" applyBorder="1" applyAlignment="1">
      <alignment/>
    </xf>
    <xf numFmtId="3" fontId="51" fillId="0" borderId="27" xfId="0" applyNumberFormat="1" applyFont="1" applyFill="1" applyBorder="1" applyAlignment="1">
      <alignment/>
    </xf>
    <xf numFmtId="4" fontId="51" fillId="0" borderId="39" xfId="0" applyNumberFormat="1" applyFont="1" applyFill="1" applyBorder="1" applyAlignment="1">
      <alignment/>
    </xf>
    <xf numFmtId="4" fontId="51" fillId="0" borderId="10" xfId="0" applyNumberFormat="1" applyFont="1" applyFill="1" applyBorder="1" applyAlignment="1">
      <alignment/>
    </xf>
    <xf numFmtId="3" fontId="51" fillId="0" borderId="42" xfId="0" applyNumberFormat="1" applyFont="1" applyFill="1" applyBorder="1" applyAlignment="1">
      <alignment/>
    </xf>
    <xf numFmtId="3" fontId="51" fillId="0" borderId="21" xfId="0" applyNumberFormat="1" applyFont="1" applyFill="1" applyBorder="1" applyAlignment="1">
      <alignment/>
    </xf>
    <xf numFmtId="4" fontId="51" fillId="0" borderId="12" xfId="0" applyNumberFormat="1" applyFont="1" applyFill="1" applyBorder="1" applyAlignment="1">
      <alignment/>
    </xf>
    <xf numFmtId="4" fontId="51" fillId="0" borderId="22" xfId="0" applyNumberFormat="1" applyFont="1" applyFill="1" applyBorder="1" applyAlignment="1">
      <alignment/>
    </xf>
    <xf numFmtId="3" fontId="55" fillId="0" borderId="38" xfId="0" applyNumberFormat="1" applyFont="1" applyFill="1" applyBorder="1" applyAlignment="1">
      <alignment/>
    </xf>
    <xf numFmtId="3" fontId="55" fillId="0" borderId="32" xfId="0" applyNumberFormat="1" applyFont="1" applyFill="1" applyBorder="1" applyAlignment="1">
      <alignment/>
    </xf>
    <xf numFmtId="3" fontId="55" fillId="0" borderId="20" xfId="0" applyNumberFormat="1" applyFont="1" applyFill="1" applyBorder="1" applyAlignment="1">
      <alignment/>
    </xf>
    <xf numFmtId="4" fontId="55" fillId="0" borderId="20" xfId="0" applyNumberFormat="1" applyFont="1" applyFill="1" applyBorder="1" applyAlignment="1">
      <alignment/>
    </xf>
    <xf numFmtId="0" fontId="54" fillId="0" borderId="65" xfId="0" applyFont="1" applyFill="1" applyBorder="1" applyAlignment="1">
      <alignment/>
    </xf>
    <xf numFmtId="3" fontId="56" fillId="0" borderId="37" xfId="0" applyNumberFormat="1" applyFont="1" applyFill="1" applyBorder="1" applyAlignment="1">
      <alignment/>
    </xf>
    <xf numFmtId="4" fontId="56" fillId="0" borderId="53" xfId="0" applyNumberFormat="1" applyFont="1" applyFill="1" applyBorder="1" applyAlignment="1">
      <alignment/>
    </xf>
    <xf numFmtId="3" fontId="56" fillId="0" borderId="57" xfId="0" applyNumberFormat="1" applyFont="1" applyFill="1" applyBorder="1" applyAlignment="1">
      <alignment/>
    </xf>
    <xf numFmtId="3" fontId="56" fillId="0" borderId="24" xfId="0" applyNumberFormat="1" applyFont="1" applyFill="1" applyBorder="1" applyAlignment="1">
      <alignment/>
    </xf>
    <xf numFmtId="4" fontId="56" fillId="0" borderId="70" xfId="0" applyNumberFormat="1" applyFont="1" applyFill="1" applyBorder="1" applyAlignment="1">
      <alignment/>
    </xf>
    <xf numFmtId="4" fontId="55" fillId="0" borderId="39" xfId="0" applyNumberFormat="1" applyFont="1" applyFill="1" applyBorder="1" applyAlignment="1">
      <alignment/>
    </xf>
    <xf numFmtId="3" fontId="55" fillId="0" borderId="39" xfId="0" applyNumberFormat="1" applyFont="1" applyFill="1" applyBorder="1" applyAlignment="1">
      <alignment/>
    </xf>
    <xf numFmtId="0" fontId="3" fillId="0" borderId="54" xfId="0" applyFont="1" applyFill="1" applyBorder="1" applyAlignment="1">
      <alignment horizontal="left"/>
    </xf>
    <xf numFmtId="0" fontId="3" fillId="0" borderId="49" xfId="0" applyFont="1" applyFill="1" applyBorder="1" applyAlignment="1">
      <alignment horizontal="left"/>
    </xf>
    <xf numFmtId="0" fontId="2" fillId="0" borderId="59" xfId="0" applyFont="1" applyFill="1" applyBorder="1" applyAlignment="1">
      <alignment/>
    </xf>
    <xf numFmtId="0" fontId="3" fillId="0" borderId="55" xfId="0" applyFont="1" applyFill="1" applyBorder="1" applyAlignment="1">
      <alignment/>
    </xf>
    <xf numFmtId="3" fontId="57" fillId="0" borderId="37" xfId="0" applyNumberFormat="1" applyFont="1" applyFill="1" applyBorder="1" applyAlignment="1">
      <alignment horizontal="right" vertical="center" wrapText="1"/>
    </xf>
    <xf numFmtId="3" fontId="57" fillId="0" borderId="52" xfId="0" applyNumberFormat="1" applyFont="1" applyFill="1" applyBorder="1" applyAlignment="1">
      <alignment horizontal="right" vertical="center" wrapText="1"/>
    </xf>
    <xf numFmtId="3" fontId="57" fillId="0" borderId="51" xfId="0" applyNumberFormat="1" applyFont="1" applyFill="1" applyBorder="1" applyAlignment="1">
      <alignment horizontal="right" vertical="center" wrapText="1"/>
    </xf>
    <xf numFmtId="3" fontId="57" fillId="0" borderId="59" xfId="0" applyNumberFormat="1" applyFont="1" applyFill="1" applyBorder="1" applyAlignment="1">
      <alignment horizontal="right" vertical="center" wrapText="1"/>
    </xf>
    <xf numFmtId="3" fontId="58" fillId="0" borderId="52" xfId="0" applyNumberFormat="1" applyFont="1" applyFill="1" applyBorder="1" applyAlignment="1">
      <alignment horizontal="center" vertical="center" wrapText="1"/>
    </xf>
    <xf numFmtId="3" fontId="58" fillId="0" borderId="51" xfId="0" applyNumberFormat="1" applyFont="1" applyFill="1" applyBorder="1" applyAlignment="1">
      <alignment horizontal="center" vertical="center" wrapText="1"/>
    </xf>
    <xf numFmtId="3" fontId="57" fillId="0" borderId="41" xfId="0" applyNumberFormat="1" applyFont="1" applyFill="1" applyBorder="1" applyAlignment="1">
      <alignment/>
    </xf>
    <xf numFmtId="3" fontId="57" fillId="0" borderId="27" xfId="0" applyNumberFormat="1" applyFont="1" applyFill="1" applyBorder="1" applyAlignment="1">
      <alignment/>
    </xf>
    <xf numFmtId="3" fontId="57" fillId="0" borderId="18" xfId="0" applyNumberFormat="1" applyFont="1" applyFill="1" applyBorder="1" applyAlignment="1">
      <alignment/>
    </xf>
    <xf numFmtId="3" fontId="57" fillId="0" borderId="79" xfId="0" applyNumberFormat="1" applyFont="1" applyFill="1" applyBorder="1" applyAlignment="1">
      <alignment/>
    </xf>
    <xf numFmtId="3" fontId="57" fillId="0" borderId="40" xfId="0" applyNumberFormat="1" applyFont="1" applyFill="1" applyBorder="1" applyAlignment="1">
      <alignment/>
    </xf>
    <xf numFmtId="3" fontId="57" fillId="0" borderId="23" xfId="0" applyNumberFormat="1" applyFont="1" applyFill="1" applyBorder="1" applyAlignment="1">
      <alignment/>
    </xf>
    <xf numFmtId="3" fontId="57" fillId="0" borderId="25" xfId="0" applyNumberFormat="1" applyFont="1" applyFill="1" applyBorder="1" applyAlignment="1">
      <alignment/>
    </xf>
    <xf numFmtId="3" fontId="57" fillId="0" borderId="57" xfId="0" applyNumberFormat="1" applyFont="1" applyFill="1" applyBorder="1" applyAlignment="1">
      <alignment/>
    </xf>
    <xf numFmtId="3" fontId="57" fillId="0" borderId="24" xfId="0" applyNumberFormat="1" applyFont="1" applyFill="1" applyBorder="1" applyAlignment="1">
      <alignment/>
    </xf>
    <xf numFmtId="3" fontId="57" fillId="0" borderId="19" xfId="0" applyNumberFormat="1" applyFont="1" applyFill="1" applyBorder="1" applyAlignment="1">
      <alignment/>
    </xf>
    <xf numFmtId="3" fontId="57" fillId="0" borderId="78" xfId="0" applyNumberFormat="1" applyFont="1" applyFill="1" applyBorder="1" applyAlignment="1">
      <alignment/>
    </xf>
    <xf numFmtId="3" fontId="57" fillId="0" borderId="43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3" fontId="57" fillId="0" borderId="37" xfId="0" applyNumberFormat="1" applyFont="1" applyFill="1" applyBorder="1" applyAlignment="1">
      <alignment/>
    </xf>
    <xf numFmtId="3" fontId="57" fillId="0" borderId="52" xfId="0" applyNumberFormat="1" applyFont="1" applyFill="1" applyBorder="1" applyAlignment="1">
      <alignment/>
    </xf>
    <xf numFmtId="3" fontId="57" fillId="0" borderId="53" xfId="0" applyNumberFormat="1" applyFont="1" applyFill="1" applyBorder="1" applyAlignment="1">
      <alignment/>
    </xf>
    <xf numFmtId="3" fontId="57" fillId="0" borderId="51" xfId="0" applyNumberFormat="1" applyFont="1" applyFill="1" applyBorder="1" applyAlignment="1">
      <alignment/>
    </xf>
    <xf numFmtId="3" fontId="57" fillId="0" borderId="39" xfId="0" applyNumberFormat="1" applyFont="1" applyFill="1" applyBorder="1" applyAlignment="1">
      <alignment/>
    </xf>
    <xf numFmtId="3" fontId="57" fillId="0" borderId="70" xfId="0" applyNumberFormat="1" applyFont="1" applyFill="1" applyBorder="1" applyAlignment="1">
      <alignment/>
    </xf>
    <xf numFmtId="3" fontId="58" fillId="0" borderId="36" xfId="0" applyNumberFormat="1" applyFont="1" applyFill="1" applyBorder="1" applyAlignment="1">
      <alignment/>
    </xf>
    <xf numFmtId="3" fontId="57" fillId="0" borderId="26" xfId="0" applyNumberFormat="1" applyFont="1" applyFill="1" applyBorder="1" applyAlignment="1">
      <alignment/>
    </xf>
    <xf numFmtId="3" fontId="57" fillId="0" borderId="11" xfId="0" applyNumberFormat="1" applyFont="1" applyFill="1" applyBorder="1" applyAlignment="1">
      <alignment/>
    </xf>
    <xf numFmtId="3" fontId="57" fillId="0" borderId="13" xfId="0" applyNumberFormat="1" applyFont="1" applyFill="1" applyBorder="1" applyAlignment="1">
      <alignment/>
    </xf>
    <xf numFmtId="3" fontId="57" fillId="0" borderId="42" xfId="0" applyNumberFormat="1" applyFont="1" applyFill="1" applyBorder="1" applyAlignment="1">
      <alignment/>
    </xf>
    <xf numFmtId="3" fontId="57" fillId="0" borderId="21" xfId="0" applyNumberFormat="1" applyFont="1" applyFill="1" applyBorder="1" applyAlignment="1">
      <alignment/>
    </xf>
    <xf numFmtId="3" fontId="57" fillId="0" borderId="12" xfId="0" applyNumberFormat="1" applyFont="1" applyFill="1" applyBorder="1" applyAlignment="1">
      <alignment/>
    </xf>
    <xf numFmtId="3" fontId="57" fillId="0" borderId="22" xfId="0" applyNumberFormat="1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59" fillId="0" borderId="0" xfId="0" applyFont="1" applyFill="1" applyAlignment="1">
      <alignment/>
    </xf>
    <xf numFmtId="0" fontId="3" fillId="0" borderId="72" xfId="0" applyFont="1" applyFill="1" applyBorder="1" applyAlignment="1">
      <alignment horizontal="left"/>
    </xf>
    <xf numFmtId="0" fontId="54" fillId="0" borderId="34" xfId="0" applyFont="1" applyBorder="1" applyAlignment="1">
      <alignment/>
    </xf>
    <xf numFmtId="0" fontId="54" fillId="0" borderId="65" xfId="0" applyFont="1" applyBorder="1" applyAlignment="1">
      <alignment/>
    </xf>
    <xf numFmtId="0" fontId="3" fillId="0" borderId="30" xfId="0" applyFont="1" applyFill="1" applyBorder="1" applyAlignment="1">
      <alignment horizontal="left"/>
    </xf>
    <xf numFmtId="0" fontId="54" fillId="0" borderId="28" xfId="0" applyFont="1" applyFill="1" applyBorder="1" applyAlignment="1">
      <alignment/>
    </xf>
    <xf numFmtId="3" fontId="2" fillId="0" borderId="54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3" fontId="2" fillId="33" borderId="36" xfId="0" applyNumberFormat="1" applyFont="1" applyFill="1" applyBorder="1" applyAlignment="1">
      <alignment/>
    </xf>
    <xf numFmtId="3" fontId="57" fillId="0" borderId="58" xfId="0" applyNumberFormat="1" applyFont="1" applyFill="1" applyBorder="1" applyAlignment="1">
      <alignment/>
    </xf>
    <xf numFmtId="3" fontId="57" fillId="0" borderId="35" xfId="0" applyNumberFormat="1" applyFont="1" applyFill="1" applyBorder="1" applyAlignment="1">
      <alignment/>
    </xf>
    <xf numFmtId="3" fontId="57" fillId="0" borderId="38" xfId="0" applyNumberFormat="1" applyFont="1" applyFill="1" applyBorder="1" applyAlignment="1">
      <alignment/>
    </xf>
    <xf numFmtId="3" fontId="57" fillId="0" borderId="32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57" fillId="0" borderId="46" xfId="0" applyNumberFormat="1" applyFont="1" applyFill="1" applyBorder="1" applyAlignment="1">
      <alignment/>
    </xf>
    <xf numFmtId="3" fontId="57" fillId="0" borderId="63" xfId="0" applyNumberFormat="1" applyFont="1" applyFill="1" applyBorder="1" applyAlignment="1">
      <alignment/>
    </xf>
    <xf numFmtId="4" fontId="57" fillId="0" borderId="77" xfId="0" applyNumberFormat="1" applyFont="1" applyFill="1" applyBorder="1" applyAlignment="1">
      <alignment/>
    </xf>
    <xf numFmtId="4" fontId="57" fillId="0" borderId="65" xfId="0" applyNumberFormat="1" applyFont="1" applyFill="1" applyBorder="1" applyAlignment="1">
      <alignment/>
    </xf>
    <xf numFmtId="3" fontId="57" fillId="0" borderId="65" xfId="0" applyNumberFormat="1" applyFont="1" applyFill="1" applyBorder="1" applyAlignment="1">
      <alignment/>
    </xf>
    <xf numFmtId="4" fontId="57" fillId="0" borderId="64" xfId="0" applyNumberFormat="1" applyFont="1" applyFill="1" applyBorder="1" applyAlignment="1">
      <alignment/>
    </xf>
    <xf numFmtId="4" fontId="57" fillId="0" borderId="49" xfId="0" applyNumberFormat="1" applyFont="1" applyFill="1" applyBorder="1" applyAlignment="1">
      <alignment/>
    </xf>
    <xf numFmtId="4" fontId="57" fillId="0" borderId="33" xfId="0" applyNumberFormat="1" applyFont="1" applyFill="1" applyBorder="1" applyAlignment="1">
      <alignment/>
    </xf>
    <xf numFmtId="3" fontId="57" fillId="0" borderId="33" xfId="0" applyNumberFormat="1" applyFont="1" applyFill="1" applyBorder="1" applyAlignment="1">
      <alignment/>
    </xf>
    <xf numFmtId="4" fontId="57" fillId="0" borderId="18" xfId="0" applyNumberFormat="1" applyFont="1" applyFill="1" applyBorder="1" applyAlignment="1">
      <alignment/>
    </xf>
    <xf numFmtId="3" fontId="57" fillId="0" borderId="36" xfId="0" applyNumberFormat="1" applyFont="1" applyFill="1" applyBorder="1" applyAlignment="1">
      <alignment/>
    </xf>
    <xf numFmtId="4" fontId="57" fillId="0" borderId="13" xfId="0" applyNumberFormat="1" applyFont="1" applyFill="1" applyBorder="1" applyAlignment="1">
      <alignment/>
    </xf>
    <xf numFmtId="4" fontId="57" fillId="0" borderId="26" xfId="0" applyNumberFormat="1" applyFont="1" applyFill="1" applyBorder="1" applyAlignment="1">
      <alignment/>
    </xf>
    <xf numFmtId="3" fontId="58" fillId="0" borderId="26" xfId="0" applyNumberFormat="1" applyFont="1" applyFill="1" applyBorder="1" applyAlignment="1">
      <alignment/>
    </xf>
    <xf numFmtId="4" fontId="58" fillId="0" borderId="11" xfId="0" applyNumberFormat="1" applyFont="1" applyFill="1" applyBorder="1" applyAlignment="1">
      <alignment/>
    </xf>
    <xf numFmtId="4" fontId="57" fillId="0" borderId="27" xfId="0" applyNumberFormat="1" applyFont="1" applyFill="1" applyBorder="1" applyAlignment="1">
      <alignment/>
    </xf>
    <xf numFmtId="4" fontId="57" fillId="0" borderId="39" xfId="0" applyNumberFormat="1" applyFont="1" applyFill="1" applyBorder="1" applyAlignment="1">
      <alignment/>
    </xf>
    <xf numFmtId="4" fontId="57" fillId="0" borderId="25" xfId="0" applyNumberFormat="1" applyFont="1" applyFill="1" applyBorder="1" applyAlignment="1">
      <alignment/>
    </xf>
    <xf numFmtId="4" fontId="57" fillId="0" borderId="23" xfId="0" applyNumberFormat="1" applyFont="1" applyFill="1" applyBorder="1" applyAlignment="1">
      <alignment/>
    </xf>
    <xf numFmtId="4" fontId="57" fillId="0" borderId="10" xfId="0" applyNumberFormat="1" applyFont="1" applyFill="1" applyBorder="1" applyAlignment="1">
      <alignment/>
    </xf>
    <xf numFmtId="3" fontId="57" fillId="0" borderId="45" xfId="0" applyNumberFormat="1" applyFont="1" applyFill="1" applyBorder="1" applyAlignment="1">
      <alignment/>
    </xf>
    <xf numFmtId="4" fontId="57" fillId="0" borderId="19" xfId="0" applyNumberFormat="1" applyFont="1" applyFill="1" applyBorder="1" applyAlignment="1">
      <alignment/>
    </xf>
    <xf numFmtId="4" fontId="57" fillId="0" borderId="35" xfId="0" applyNumberFormat="1" applyFont="1" applyFill="1" applyBorder="1" applyAlignment="1">
      <alignment/>
    </xf>
    <xf numFmtId="4" fontId="57" fillId="0" borderId="70" xfId="0" applyNumberFormat="1" applyFont="1" applyFill="1" applyBorder="1" applyAlignment="1">
      <alignment/>
    </xf>
    <xf numFmtId="4" fontId="58" fillId="0" borderId="51" xfId="0" applyNumberFormat="1" applyFont="1" applyFill="1" applyBorder="1" applyAlignment="1">
      <alignment/>
    </xf>
    <xf numFmtId="4" fontId="57" fillId="0" borderId="53" xfId="0" applyNumberFormat="1" applyFont="1" applyFill="1" applyBorder="1" applyAlignment="1">
      <alignment/>
    </xf>
    <xf numFmtId="4" fontId="57" fillId="0" borderId="51" xfId="0" applyNumberFormat="1" applyFont="1" applyFill="1" applyBorder="1" applyAlignment="1">
      <alignment/>
    </xf>
    <xf numFmtId="3" fontId="58" fillId="0" borderId="52" xfId="0" applyNumberFormat="1" applyFont="1" applyFill="1" applyBorder="1" applyAlignment="1">
      <alignment/>
    </xf>
    <xf numFmtId="4" fontId="58" fillId="0" borderId="43" xfId="0" applyNumberFormat="1" applyFont="1" applyFill="1" applyBorder="1" applyAlignment="1">
      <alignment/>
    </xf>
    <xf numFmtId="4" fontId="57" fillId="0" borderId="43" xfId="0" applyNumberFormat="1" applyFont="1" applyFill="1" applyBorder="1" applyAlignment="1">
      <alignment/>
    </xf>
    <xf numFmtId="3" fontId="58" fillId="0" borderId="24" xfId="0" applyNumberFormat="1" applyFont="1" applyFill="1" applyBorder="1" applyAlignment="1">
      <alignment/>
    </xf>
    <xf numFmtId="4" fontId="58" fillId="0" borderId="22" xfId="0" applyNumberFormat="1" applyFont="1" applyFill="1" applyBorder="1" applyAlignment="1">
      <alignment/>
    </xf>
    <xf numFmtId="4" fontId="57" fillId="0" borderId="12" xfId="0" applyNumberFormat="1" applyFont="1" applyFill="1" applyBorder="1" applyAlignment="1">
      <alignment/>
    </xf>
    <xf numFmtId="4" fontId="57" fillId="0" borderId="22" xfId="0" applyNumberFormat="1" applyFont="1" applyFill="1" applyBorder="1" applyAlignment="1">
      <alignment/>
    </xf>
    <xf numFmtId="3" fontId="58" fillId="0" borderId="21" xfId="0" applyNumberFormat="1" applyFont="1" applyFill="1" applyBorder="1" applyAlignment="1">
      <alignment/>
    </xf>
    <xf numFmtId="4" fontId="57" fillId="0" borderId="75" xfId="0" applyNumberFormat="1" applyFont="1" applyFill="1" applyBorder="1" applyAlignment="1">
      <alignment/>
    </xf>
    <xf numFmtId="3" fontId="57" fillId="0" borderId="75" xfId="0" applyNumberFormat="1" applyFont="1" applyFill="1" applyBorder="1" applyAlignment="1">
      <alignment/>
    </xf>
    <xf numFmtId="3" fontId="58" fillId="0" borderId="11" xfId="0" applyNumberFormat="1" applyFont="1" applyFill="1" applyBorder="1" applyAlignment="1">
      <alignment/>
    </xf>
    <xf numFmtId="4" fontId="58" fillId="0" borderId="13" xfId="0" applyNumberFormat="1" applyFont="1" applyFill="1" applyBorder="1" applyAlignment="1">
      <alignment/>
    </xf>
    <xf numFmtId="3" fontId="58" fillId="0" borderId="23" xfId="0" applyNumberFormat="1" applyFont="1" applyFill="1" applyBorder="1" applyAlignment="1">
      <alignment/>
    </xf>
    <xf numFmtId="4" fontId="58" fillId="0" borderId="25" xfId="0" applyNumberFormat="1" applyFont="1" applyFill="1" applyBorder="1" applyAlignment="1">
      <alignment/>
    </xf>
    <xf numFmtId="3" fontId="58" fillId="0" borderId="27" xfId="0" applyNumberFormat="1" applyFont="1" applyFill="1" applyBorder="1" applyAlignment="1">
      <alignment/>
    </xf>
    <xf numFmtId="4" fontId="58" fillId="0" borderId="18" xfId="0" applyNumberFormat="1" applyFont="1" applyFill="1" applyBorder="1" applyAlignment="1">
      <alignment/>
    </xf>
    <xf numFmtId="4" fontId="57" fillId="0" borderId="55" xfId="0" applyNumberFormat="1" applyFont="1" applyFill="1" applyBorder="1" applyAlignment="1">
      <alignment/>
    </xf>
    <xf numFmtId="3" fontId="57" fillId="0" borderId="55" xfId="0" applyNumberFormat="1" applyFont="1" applyFill="1" applyBorder="1" applyAlignment="1">
      <alignment/>
    </xf>
    <xf numFmtId="4" fontId="57" fillId="0" borderId="20" xfId="0" applyNumberFormat="1" applyFont="1" applyFill="1" applyBorder="1" applyAlignment="1">
      <alignment/>
    </xf>
    <xf numFmtId="3" fontId="58" fillId="0" borderId="32" xfId="0" applyNumberFormat="1" applyFont="1" applyFill="1" applyBorder="1" applyAlignment="1">
      <alignment/>
    </xf>
    <xf numFmtId="4" fontId="58" fillId="0" borderId="20" xfId="0" applyNumberFormat="1" applyFont="1" applyFill="1" applyBorder="1" applyAlignment="1">
      <alignment/>
    </xf>
    <xf numFmtId="4" fontId="57" fillId="0" borderId="17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8" fillId="0" borderId="35" xfId="0" applyNumberFormat="1" applyFont="1" applyFill="1" applyBorder="1" applyAlignment="1">
      <alignment/>
    </xf>
    <xf numFmtId="4" fontId="58" fillId="0" borderId="19" xfId="0" applyNumberFormat="1" applyFont="1" applyFill="1" applyBorder="1" applyAlignment="1">
      <alignment/>
    </xf>
    <xf numFmtId="3" fontId="58" fillId="0" borderId="45" xfId="0" applyNumberFormat="1" applyFont="1" applyFill="1" applyBorder="1" applyAlignment="1">
      <alignment/>
    </xf>
    <xf numFmtId="4" fontId="58" fillId="0" borderId="39" xfId="0" applyNumberFormat="1" applyFont="1" applyFill="1" applyBorder="1" applyAlignment="1">
      <alignment/>
    </xf>
    <xf numFmtId="4" fontId="58" fillId="0" borderId="12" xfId="0" applyNumberFormat="1" applyFont="1" applyFill="1" applyBorder="1" applyAlignment="1">
      <alignment/>
    </xf>
    <xf numFmtId="4" fontId="57" fillId="0" borderId="11" xfId="0" applyNumberFormat="1" applyFont="1" applyFill="1" applyBorder="1" applyAlignment="1">
      <alignment/>
    </xf>
    <xf numFmtId="4" fontId="57" fillId="0" borderId="36" xfId="0" applyNumberFormat="1" applyFont="1" applyFill="1" applyBorder="1" applyAlignment="1">
      <alignment/>
    </xf>
    <xf numFmtId="4" fontId="58" fillId="0" borderId="17" xfId="0" applyNumberFormat="1" applyFont="1" applyFill="1" applyBorder="1" applyAlignment="1">
      <alignment/>
    </xf>
    <xf numFmtId="3" fontId="58" fillId="0" borderId="0" xfId="0" applyNumberFormat="1" applyFont="1" applyFill="1" applyBorder="1" applyAlignment="1">
      <alignment/>
    </xf>
    <xf numFmtId="3" fontId="58" fillId="0" borderId="63" xfId="0" applyNumberFormat="1" applyFont="1" applyFill="1" applyBorder="1" applyAlignment="1">
      <alignment/>
    </xf>
    <xf numFmtId="4" fontId="58" fillId="0" borderId="75" xfId="0" applyNumberFormat="1" applyFont="1" applyFill="1" applyBorder="1" applyAlignment="1">
      <alignment/>
    </xf>
    <xf numFmtId="3" fontId="58" fillId="0" borderId="75" xfId="0" applyNumberFormat="1" applyFont="1" applyFill="1" applyBorder="1" applyAlignment="1">
      <alignment/>
    </xf>
    <xf numFmtId="4" fontId="58" fillId="0" borderId="64" xfId="0" applyNumberFormat="1" applyFont="1" applyFill="1" applyBorder="1" applyAlignment="1">
      <alignment/>
    </xf>
    <xf numFmtId="4" fontId="57" fillId="0" borderId="37" xfId="0" applyNumberFormat="1" applyFont="1" applyFill="1" applyBorder="1" applyAlignment="1">
      <alignment/>
    </xf>
    <xf numFmtId="4" fontId="57" fillId="0" borderId="52" xfId="0" applyNumberFormat="1" applyFont="1" applyFill="1" applyBorder="1" applyAlignment="1">
      <alignment/>
    </xf>
    <xf numFmtId="4" fontId="57" fillId="0" borderId="40" xfId="0" applyNumberFormat="1" applyFont="1" applyFill="1" applyBorder="1" applyAlignment="1">
      <alignment/>
    </xf>
    <xf numFmtId="4" fontId="57" fillId="0" borderId="42" xfId="0" applyNumberFormat="1" applyFont="1" applyFill="1" applyBorder="1" applyAlignment="1">
      <alignment/>
    </xf>
    <xf numFmtId="4" fontId="57" fillId="0" borderId="21" xfId="0" applyNumberFormat="1" applyFont="1" applyFill="1" applyBorder="1" applyAlignment="1">
      <alignment/>
    </xf>
    <xf numFmtId="4" fontId="58" fillId="0" borderId="55" xfId="0" applyNumberFormat="1" applyFont="1" applyFill="1" applyBorder="1" applyAlignment="1">
      <alignment/>
    </xf>
    <xf numFmtId="4" fontId="57" fillId="0" borderId="41" xfId="0" applyNumberFormat="1" applyFont="1" applyFill="1" applyBorder="1" applyAlignment="1">
      <alignment/>
    </xf>
    <xf numFmtId="3" fontId="58" fillId="0" borderId="33" xfId="0" applyNumberFormat="1" applyFont="1" applyFill="1" applyBorder="1" applyAlignment="1">
      <alignment/>
    </xf>
    <xf numFmtId="3" fontId="57" fillId="0" borderId="74" xfId="0" applyNumberFormat="1" applyFont="1" applyFill="1" applyBorder="1" applyAlignment="1">
      <alignment/>
    </xf>
    <xf numFmtId="4" fontId="57" fillId="0" borderId="30" xfId="0" applyNumberFormat="1" applyFont="1" applyFill="1" applyBorder="1" applyAlignment="1">
      <alignment/>
    </xf>
    <xf numFmtId="3" fontId="58" fillId="0" borderId="28" xfId="0" applyNumberFormat="1" applyFont="1" applyFill="1" applyBorder="1" applyAlignment="1">
      <alignment/>
    </xf>
    <xf numFmtId="4" fontId="57" fillId="0" borderId="0" xfId="0" applyNumberFormat="1" applyFont="1" applyFill="1" applyBorder="1" applyAlignment="1">
      <alignment/>
    </xf>
    <xf numFmtId="3" fontId="57" fillId="0" borderId="0" xfId="0" applyNumberFormat="1" applyFont="1" applyFill="1" applyBorder="1" applyAlignment="1">
      <alignment/>
    </xf>
    <xf numFmtId="3" fontId="58" fillId="0" borderId="82" xfId="0" applyNumberFormat="1" applyFont="1" applyFill="1" applyBorder="1" applyAlignment="1">
      <alignment/>
    </xf>
    <xf numFmtId="3" fontId="57" fillId="0" borderId="54" xfId="0" applyNumberFormat="1" applyFont="1" applyFill="1" applyBorder="1" applyAlignment="1">
      <alignment/>
    </xf>
    <xf numFmtId="3" fontId="58" fillId="0" borderId="53" xfId="0" applyNumberFormat="1" applyFont="1" applyFill="1" applyBorder="1" applyAlignment="1">
      <alignment/>
    </xf>
    <xf numFmtId="3" fontId="58" fillId="0" borderId="17" xfId="0" applyNumberFormat="1" applyFont="1" applyFill="1" applyBorder="1" applyAlignment="1">
      <alignment/>
    </xf>
    <xf numFmtId="4" fontId="57" fillId="0" borderId="45" xfId="0" applyNumberFormat="1" applyFont="1" applyFill="1" applyBorder="1" applyAlignment="1">
      <alignment/>
    </xf>
    <xf numFmtId="3" fontId="58" fillId="0" borderId="39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3" fontId="58" fillId="0" borderId="12" xfId="0" applyNumberFormat="1" applyFont="1" applyFill="1" applyBorder="1" applyAlignment="1">
      <alignment/>
    </xf>
    <xf numFmtId="3" fontId="57" fillId="0" borderId="66" xfId="0" applyNumberFormat="1" applyFont="1" applyFill="1" applyBorder="1" applyAlignment="1">
      <alignment/>
    </xf>
    <xf numFmtId="3" fontId="3" fillId="34" borderId="23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3" fillId="34" borderId="27" xfId="0" applyNumberFormat="1" applyFont="1" applyFill="1" applyBorder="1" applyAlignment="1">
      <alignment/>
    </xf>
    <xf numFmtId="3" fontId="2" fillId="34" borderId="21" xfId="0" applyNumberFormat="1" applyFont="1" applyFill="1" applyBorder="1" applyAlignment="1">
      <alignment/>
    </xf>
    <xf numFmtId="4" fontId="2" fillId="34" borderId="22" xfId="0" applyNumberFormat="1" applyFont="1" applyFill="1" applyBorder="1" applyAlignment="1">
      <alignment/>
    </xf>
    <xf numFmtId="3" fontId="55" fillId="34" borderId="32" xfId="0" applyNumberFormat="1" applyFont="1" applyFill="1" applyBorder="1" applyAlignment="1">
      <alignment/>
    </xf>
    <xf numFmtId="4" fontId="55" fillId="34" borderId="55" xfId="0" applyNumberFormat="1" applyFont="1" applyFill="1" applyBorder="1" applyAlignment="1">
      <alignment/>
    </xf>
    <xf numFmtId="3" fontId="3" fillId="34" borderId="63" xfId="0" applyNumberFormat="1" applyFont="1" applyFill="1" applyBorder="1" applyAlignment="1">
      <alignment/>
    </xf>
    <xf numFmtId="4" fontId="3" fillId="34" borderId="75" xfId="0" applyNumberFormat="1" applyFont="1" applyFill="1" applyBorder="1" applyAlignment="1">
      <alignment/>
    </xf>
    <xf numFmtId="3" fontId="2" fillId="34" borderId="26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3" fillId="34" borderId="39" xfId="0" applyNumberFormat="1" applyFont="1" applyFill="1" applyBorder="1" applyAlignment="1">
      <alignment/>
    </xf>
    <xf numFmtId="3" fontId="3" fillId="34" borderId="21" xfId="0" applyNumberFormat="1" applyFont="1" applyFill="1" applyBorder="1" applyAlignment="1">
      <alignment/>
    </xf>
    <xf numFmtId="4" fontId="3" fillId="34" borderId="12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3" fontId="3" fillId="0" borderId="48" xfId="0" applyNumberFormat="1" applyFont="1" applyFill="1" applyBorder="1" applyAlignment="1">
      <alignment/>
    </xf>
    <xf numFmtId="3" fontId="3" fillId="0" borderId="60" xfId="0" applyNumberFormat="1" applyFont="1" applyFill="1" applyBorder="1" applyAlignment="1">
      <alignment/>
    </xf>
    <xf numFmtId="3" fontId="2" fillId="0" borderId="72" xfId="0" applyNumberFormat="1" applyFont="1" applyFill="1" applyBorder="1" applyAlignment="1">
      <alignment/>
    </xf>
    <xf numFmtId="3" fontId="2" fillId="0" borderId="81" xfId="0" applyNumberFormat="1" applyFont="1" applyFill="1" applyBorder="1" applyAlignment="1">
      <alignment/>
    </xf>
    <xf numFmtId="3" fontId="3" fillId="0" borderId="47" xfId="0" applyNumberFormat="1" applyFont="1" applyFill="1" applyBorder="1" applyAlignment="1">
      <alignment/>
    </xf>
    <xf numFmtId="3" fontId="3" fillId="0" borderId="78" xfId="0" applyNumberFormat="1" applyFont="1" applyFill="1" applyBorder="1" applyAlignment="1">
      <alignment/>
    </xf>
    <xf numFmtId="3" fontId="3" fillId="0" borderId="79" xfId="0" applyNumberFormat="1" applyFont="1" applyFill="1" applyBorder="1" applyAlignment="1">
      <alignment/>
    </xf>
    <xf numFmtId="3" fontId="3" fillId="0" borderId="75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3" fillId="0" borderId="41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3" fontId="2" fillId="0" borderId="67" xfId="0" applyNumberFormat="1" applyFont="1" applyFill="1" applyBorder="1" applyAlignment="1">
      <alignment/>
    </xf>
    <xf numFmtId="3" fontId="3" fillId="0" borderId="55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 horizontal="right" vertical="center" wrapText="1"/>
    </xf>
    <xf numFmtId="3" fontId="58" fillId="33" borderId="26" xfId="0" applyNumberFormat="1" applyFont="1" applyFill="1" applyBorder="1" applyAlignment="1">
      <alignment/>
    </xf>
    <xf numFmtId="4" fontId="58" fillId="33" borderId="11" xfId="0" applyNumberFormat="1" applyFont="1" applyFill="1" applyBorder="1" applyAlignment="1">
      <alignment/>
    </xf>
    <xf numFmtId="4" fontId="58" fillId="33" borderId="13" xfId="0" applyNumberFormat="1" applyFont="1" applyFill="1" applyBorder="1" applyAlignment="1">
      <alignment/>
    </xf>
    <xf numFmtId="3" fontId="2" fillId="33" borderId="26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 horizontal="left"/>
    </xf>
    <xf numFmtId="3" fontId="4" fillId="0" borderId="0" xfId="0" applyNumberFormat="1" applyFont="1" applyAlignment="1">
      <alignment horizontal="center"/>
    </xf>
    <xf numFmtId="3" fontId="3" fillId="0" borderId="61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7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3"/>
  <sheetViews>
    <sheetView tabSelected="1" zoomScalePageLayoutView="0" workbookViewId="0" topLeftCell="A244">
      <selection activeCell="S279" sqref="S279"/>
    </sheetView>
  </sheetViews>
  <sheetFormatPr defaultColWidth="9.140625" defaultRowHeight="12.75"/>
  <cols>
    <col min="1" max="1" width="7.57421875" style="0" customWidth="1"/>
    <col min="2" max="2" width="45.421875" style="0" customWidth="1"/>
    <col min="3" max="4" width="9.140625" style="0" hidden="1" customWidth="1"/>
    <col min="5" max="5" width="9.421875" style="0" customWidth="1"/>
    <col min="6" max="6" width="11.7109375" style="0" hidden="1" customWidth="1"/>
    <col min="7" max="7" width="12.7109375" style="0" hidden="1" customWidth="1"/>
    <col min="8" max="8" width="8.00390625" style="0" customWidth="1"/>
    <col min="9" max="9" width="9.00390625" style="0" customWidth="1"/>
    <col min="10" max="10" width="11.57421875" style="0" hidden="1" customWidth="1"/>
    <col min="11" max="11" width="8.00390625" style="0" hidden="1" customWidth="1"/>
    <col min="12" max="12" width="8.00390625" style="0" customWidth="1"/>
    <col min="13" max="14" width="9.140625" style="0" hidden="1" customWidth="1"/>
    <col min="16" max="17" width="9.140625" style="0" hidden="1" customWidth="1"/>
    <col min="18" max="18" width="13.7109375" style="0" customWidth="1"/>
    <col min="20" max="21" width="11.7109375" style="0" bestFit="1" customWidth="1"/>
  </cols>
  <sheetData>
    <row r="1" spans="1:9" ht="12.75">
      <c r="A1" s="1"/>
      <c r="B1" s="4" t="s">
        <v>222</v>
      </c>
      <c r="C1" s="116"/>
      <c r="D1" s="116"/>
      <c r="E1" s="116"/>
      <c r="F1" s="116"/>
      <c r="G1" s="116"/>
      <c r="H1" s="116"/>
      <c r="I1" s="116"/>
    </row>
    <row r="2" spans="1:2" ht="12.75">
      <c r="A2" s="1" t="s">
        <v>0</v>
      </c>
      <c r="B2" s="1"/>
    </row>
    <row r="3" ht="13.5" thickBot="1">
      <c r="R3" s="161" t="s">
        <v>12</v>
      </c>
    </row>
    <row r="4" spans="1:18" ht="34.5" thickBot="1">
      <c r="A4" s="69" t="s">
        <v>8</v>
      </c>
      <c r="B4" s="70" t="s">
        <v>2</v>
      </c>
      <c r="E4" s="71" t="s">
        <v>48</v>
      </c>
      <c r="F4" s="72" t="s">
        <v>13</v>
      </c>
      <c r="G4" s="70" t="s">
        <v>14</v>
      </c>
      <c r="H4" s="78" t="s">
        <v>47</v>
      </c>
      <c r="I4" s="71" t="s">
        <v>17</v>
      </c>
      <c r="J4" s="72" t="s">
        <v>13</v>
      </c>
      <c r="K4" s="70" t="s">
        <v>14</v>
      </c>
      <c r="L4" s="71" t="s">
        <v>40</v>
      </c>
      <c r="M4" s="72" t="s">
        <v>13</v>
      </c>
      <c r="N4" s="70" t="s">
        <v>14</v>
      </c>
      <c r="O4" s="71" t="s">
        <v>192</v>
      </c>
      <c r="P4" s="72" t="s">
        <v>13</v>
      </c>
      <c r="Q4" s="70" t="s">
        <v>14</v>
      </c>
      <c r="R4" s="74" t="s">
        <v>4</v>
      </c>
    </row>
    <row r="5" spans="1:18" ht="12" customHeight="1">
      <c r="A5" s="105">
        <v>741400</v>
      </c>
      <c r="B5" s="106" t="s">
        <v>39</v>
      </c>
      <c r="C5" s="201"/>
      <c r="D5" s="201"/>
      <c r="E5" s="305"/>
      <c r="F5" s="306"/>
      <c r="G5" s="307"/>
      <c r="H5" s="308"/>
      <c r="I5" s="305"/>
      <c r="J5" s="306"/>
      <c r="K5" s="307"/>
      <c r="L5" s="305"/>
      <c r="M5" s="306"/>
      <c r="N5" s="307"/>
      <c r="O5" s="467">
        <v>600</v>
      </c>
      <c r="P5" s="309"/>
      <c r="Q5" s="310"/>
      <c r="R5" s="107">
        <f>SUM(E5+H5+I5+L5+O5)</f>
        <v>600</v>
      </c>
    </row>
    <row r="6" spans="1:18" ht="12.75">
      <c r="A6" s="113">
        <v>742100</v>
      </c>
      <c r="B6" s="36" t="s">
        <v>1</v>
      </c>
      <c r="C6" s="201"/>
      <c r="D6" s="201"/>
      <c r="E6" s="311"/>
      <c r="F6" s="312"/>
      <c r="G6" s="313"/>
      <c r="H6" s="314"/>
      <c r="I6" s="311"/>
      <c r="J6" s="312"/>
      <c r="K6" s="313"/>
      <c r="L6" s="315"/>
      <c r="M6" s="316"/>
      <c r="N6" s="317"/>
      <c r="O6" s="56">
        <v>45000</v>
      </c>
      <c r="P6" s="312"/>
      <c r="Q6" s="313">
        <f>SUM(P6/O6*100)</f>
        <v>0</v>
      </c>
      <c r="R6" s="112">
        <f>SUM(E6+H6+I6+L6+O6)</f>
        <v>45000</v>
      </c>
    </row>
    <row r="7" spans="1:18" ht="12.75">
      <c r="A7" s="101">
        <v>744100</v>
      </c>
      <c r="B7" s="102" t="s">
        <v>110</v>
      </c>
      <c r="C7" s="201"/>
      <c r="D7" s="201"/>
      <c r="E7" s="318"/>
      <c r="F7" s="319"/>
      <c r="G7" s="320"/>
      <c r="H7" s="321"/>
      <c r="I7" s="318"/>
      <c r="J7" s="319"/>
      <c r="K7" s="320"/>
      <c r="L7" s="103">
        <v>2634</v>
      </c>
      <c r="M7" s="28"/>
      <c r="N7" s="104"/>
      <c r="O7" s="103"/>
      <c r="P7" s="28"/>
      <c r="Q7" s="104" t="e">
        <f>SUM(P7/O7*100)</f>
        <v>#DIV/0!</v>
      </c>
      <c r="R7" s="112">
        <f aca="true" t="shared" si="0" ref="R7:R13">SUM(E7+H7+I7+L7+O7)</f>
        <v>2634</v>
      </c>
    </row>
    <row r="8" spans="1:18" ht="12.75">
      <c r="A8" s="99">
        <v>745100</v>
      </c>
      <c r="B8" s="29" t="s">
        <v>115</v>
      </c>
      <c r="C8" s="201"/>
      <c r="D8" s="201"/>
      <c r="E8" s="315"/>
      <c r="F8" s="316"/>
      <c r="G8" s="323"/>
      <c r="H8" s="317"/>
      <c r="I8" s="315"/>
      <c r="J8" s="316"/>
      <c r="K8" s="323"/>
      <c r="L8" s="323"/>
      <c r="M8" s="323"/>
      <c r="N8" s="317"/>
      <c r="O8" s="55">
        <v>152</v>
      </c>
      <c r="P8" s="438"/>
      <c r="Q8" s="439"/>
      <c r="R8" s="112">
        <f t="shared" si="0"/>
        <v>152</v>
      </c>
    </row>
    <row r="9" spans="1:18" ht="12.75">
      <c r="A9" s="113">
        <v>770000</v>
      </c>
      <c r="B9" s="36" t="s">
        <v>119</v>
      </c>
      <c r="C9" s="241"/>
      <c r="D9" s="241"/>
      <c r="E9" s="311"/>
      <c r="F9" s="312"/>
      <c r="G9" s="313"/>
      <c r="H9" s="459"/>
      <c r="I9" s="56">
        <v>3281</v>
      </c>
      <c r="J9" s="312"/>
      <c r="K9" s="313"/>
      <c r="L9" s="311"/>
      <c r="M9" s="312"/>
      <c r="N9" s="313"/>
      <c r="O9" s="311"/>
      <c r="P9" s="312"/>
      <c r="Q9" s="313" t="e">
        <f>SUM(P9/O9*100)</f>
        <v>#DIV/0!</v>
      </c>
      <c r="R9" s="112">
        <f t="shared" si="0"/>
        <v>3281</v>
      </c>
    </row>
    <row r="10" spans="1:18" ht="12.75">
      <c r="A10" s="113">
        <v>781100</v>
      </c>
      <c r="B10" s="36" t="s">
        <v>81</v>
      </c>
      <c r="C10" s="201"/>
      <c r="D10" s="201"/>
      <c r="E10" s="311"/>
      <c r="F10" s="312"/>
      <c r="G10" s="313"/>
      <c r="H10" s="314"/>
      <c r="I10" s="56">
        <v>1016468</v>
      </c>
      <c r="J10" s="312"/>
      <c r="K10" s="313"/>
      <c r="L10" s="311"/>
      <c r="M10" s="312"/>
      <c r="N10" s="313"/>
      <c r="O10" s="311"/>
      <c r="P10" s="312"/>
      <c r="Q10" s="313" t="e">
        <f>SUM(P10/O10*100)</f>
        <v>#DIV/0!</v>
      </c>
      <c r="R10" s="112">
        <f t="shared" si="0"/>
        <v>1016468</v>
      </c>
    </row>
    <row r="11" spans="1:18" ht="12.75">
      <c r="A11" s="99">
        <v>791100</v>
      </c>
      <c r="B11" s="29" t="s">
        <v>191</v>
      </c>
      <c r="C11" s="201"/>
      <c r="D11" s="201"/>
      <c r="E11" s="55">
        <v>3683</v>
      </c>
      <c r="F11" s="316"/>
      <c r="G11" s="317"/>
      <c r="H11" s="348"/>
      <c r="I11" s="315"/>
      <c r="J11" s="316"/>
      <c r="K11" s="317"/>
      <c r="L11" s="315"/>
      <c r="M11" s="316"/>
      <c r="N11" s="317"/>
      <c r="O11" s="315"/>
      <c r="P11" s="316"/>
      <c r="Q11" s="317" t="e">
        <f>SUM(P11/O11*100)</f>
        <v>#DIV/0!</v>
      </c>
      <c r="R11" s="112">
        <f t="shared" si="0"/>
        <v>3683</v>
      </c>
    </row>
    <row r="12" spans="1:18" ht="12.75">
      <c r="A12" s="99">
        <v>791100</v>
      </c>
      <c r="B12" s="29" t="s">
        <v>208</v>
      </c>
      <c r="C12" s="201"/>
      <c r="D12" s="201"/>
      <c r="E12" s="315"/>
      <c r="F12" s="316"/>
      <c r="G12" s="323"/>
      <c r="H12" s="317"/>
      <c r="I12" s="315"/>
      <c r="J12" s="316"/>
      <c r="K12" s="323"/>
      <c r="L12" s="323"/>
      <c r="M12" s="323"/>
      <c r="N12" s="317"/>
      <c r="O12" s="315"/>
      <c r="P12" s="349"/>
      <c r="Q12" s="317"/>
      <c r="R12" s="112">
        <f t="shared" si="0"/>
        <v>0</v>
      </c>
    </row>
    <row r="13" spans="1:18" ht="13.5" thickBot="1">
      <c r="A13" s="62">
        <v>810000</v>
      </c>
      <c r="B13" s="59" t="s">
        <v>120</v>
      </c>
      <c r="C13" s="201"/>
      <c r="D13" s="201"/>
      <c r="E13" s="350"/>
      <c r="F13" s="351"/>
      <c r="G13" s="352"/>
      <c r="H13" s="353"/>
      <c r="I13" s="350"/>
      <c r="J13" s="351"/>
      <c r="K13" s="352"/>
      <c r="L13" s="350"/>
      <c r="M13" s="351"/>
      <c r="N13" s="352"/>
      <c r="O13" s="50">
        <v>36</v>
      </c>
      <c r="P13" s="42"/>
      <c r="Q13" s="26">
        <f>SUM(P13/O13*100)</f>
        <v>0</v>
      </c>
      <c r="R13" s="112">
        <f t="shared" si="0"/>
        <v>36</v>
      </c>
    </row>
    <row r="14" spans="1:18" ht="13.5" thickBot="1">
      <c r="A14" s="13"/>
      <c r="B14" s="135" t="s">
        <v>15</v>
      </c>
      <c r="C14" s="116"/>
      <c r="D14" s="116"/>
      <c r="E14" s="33">
        <f>SUM(E5:E13)</f>
        <v>3683</v>
      </c>
      <c r="F14" s="6">
        <f>SUM(F6:F11)</f>
        <v>0</v>
      </c>
      <c r="G14" s="23">
        <f>SUM(F14/E14*100)</f>
        <v>0</v>
      </c>
      <c r="H14" s="33">
        <f>SUM(H5:H13)</f>
        <v>0</v>
      </c>
      <c r="I14" s="33">
        <f>SUM(I5:I13)</f>
        <v>1019749</v>
      </c>
      <c r="J14" s="6">
        <f>SUM(J6:J11)</f>
        <v>0</v>
      </c>
      <c r="K14" s="23">
        <f>SUM(J14/I14*100)</f>
        <v>0</v>
      </c>
      <c r="L14" s="33">
        <f>SUM(L5:L13)</f>
        <v>2634</v>
      </c>
      <c r="M14" s="137"/>
      <c r="N14" s="137"/>
      <c r="O14" s="33">
        <f>SUM(O5:O13)</f>
        <v>45788</v>
      </c>
      <c r="P14" s="34">
        <f>SUM(P6:P13)</f>
        <v>0</v>
      </c>
      <c r="Q14" s="23">
        <f>SUM(P14/O14*100)</f>
        <v>0</v>
      </c>
      <c r="R14" s="33">
        <f>SUM(R5:R13)</f>
        <v>1071854</v>
      </c>
    </row>
    <row r="15" spans="1:18" ht="12.75">
      <c r="A15" s="475"/>
      <c r="B15" s="475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99"/>
      <c r="P15" s="116"/>
      <c r="Q15" s="116"/>
      <c r="R15" s="199"/>
    </row>
    <row r="16" spans="1:18" ht="12.75">
      <c r="A16" s="116"/>
      <c r="B16" s="7"/>
      <c r="C16" s="116"/>
      <c r="D16" s="116"/>
      <c r="E16" s="116"/>
      <c r="F16" s="116"/>
      <c r="G16" s="116"/>
      <c r="H16" s="116"/>
      <c r="I16" s="199"/>
      <c r="J16" s="116"/>
      <c r="K16" s="116"/>
      <c r="L16" s="116"/>
      <c r="M16" s="116"/>
      <c r="N16" s="116"/>
      <c r="O16" s="199"/>
      <c r="P16" s="116"/>
      <c r="Q16" s="116"/>
      <c r="R16" s="116"/>
    </row>
    <row r="17" spans="1:18" ht="12.75">
      <c r="A17" s="226" t="s">
        <v>3</v>
      </c>
      <c r="B17" s="7"/>
      <c r="C17" s="116"/>
      <c r="D17" s="116"/>
      <c r="E17" s="116"/>
      <c r="F17" s="116"/>
      <c r="G17" s="116"/>
      <c r="H17" s="116"/>
      <c r="I17" s="199"/>
      <c r="J17" s="116"/>
      <c r="K17" s="116"/>
      <c r="L17" s="116"/>
      <c r="M17" s="116"/>
      <c r="N17" s="116"/>
      <c r="O17" s="199"/>
      <c r="P17" s="116"/>
      <c r="Q17" s="116"/>
      <c r="R17" s="199"/>
    </row>
    <row r="18" spans="1:18" ht="13.5" thickBot="1">
      <c r="A18" s="7"/>
      <c r="B18" s="7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61" t="s">
        <v>12</v>
      </c>
    </row>
    <row r="19" spans="1:18" ht="34.5" thickBot="1">
      <c r="A19" s="69" t="s">
        <v>8</v>
      </c>
      <c r="B19" s="74" t="s">
        <v>2</v>
      </c>
      <c r="C19" s="116"/>
      <c r="D19" s="116"/>
      <c r="E19" s="71" t="s">
        <v>48</v>
      </c>
      <c r="F19" s="72" t="s">
        <v>13</v>
      </c>
      <c r="G19" s="74" t="s">
        <v>14</v>
      </c>
      <c r="H19" s="75" t="s">
        <v>47</v>
      </c>
      <c r="I19" s="69" t="s">
        <v>17</v>
      </c>
      <c r="J19" s="73" t="s">
        <v>13</v>
      </c>
      <c r="K19" s="70" t="s">
        <v>14</v>
      </c>
      <c r="L19" s="71" t="s">
        <v>40</v>
      </c>
      <c r="M19" s="72" t="s">
        <v>13</v>
      </c>
      <c r="N19" s="70" t="s">
        <v>14</v>
      </c>
      <c r="O19" s="71" t="s">
        <v>192</v>
      </c>
      <c r="P19" s="72" t="s">
        <v>13</v>
      </c>
      <c r="Q19" s="70" t="s">
        <v>14</v>
      </c>
      <c r="R19" s="74" t="s">
        <v>4</v>
      </c>
    </row>
    <row r="20" spans="1:18" ht="13.5" thickBot="1">
      <c r="A20" s="217"/>
      <c r="B20" s="217"/>
      <c r="C20" s="201"/>
      <c r="D20" s="201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 t="s">
        <v>212</v>
      </c>
    </row>
    <row r="21" spans="1:18" ht="13.5" thickBot="1">
      <c r="A21" s="69">
        <v>411000</v>
      </c>
      <c r="B21" s="223" t="s">
        <v>193</v>
      </c>
      <c r="C21" s="224"/>
      <c r="D21" s="224"/>
      <c r="E21" s="224"/>
      <c r="F21" s="225"/>
      <c r="G21" s="224"/>
      <c r="H21" s="225"/>
      <c r="I21" s="6">
        <f>SUM(I22+I27)</f>
        <v>300352</v>
      </c>
      <c r="J21" s="224"/>
      <c r="K21" s="224"/>
      <c r="L21" s="6">
        <f>SUM(L22+L27)</f>
        <v>1183</v>
      </c>
      <c r="M21" s="224"/>
      <c r="N21" s="224"/>
      <c r="O21" s="6">
        <f>SUM(O22+O27)</f>
        <v>12254</v>
      </c>
      <c r="P21" s="68"/>
      <c r="Q21" s="68"/>
      <c r="R21" s="54">
        <f>SUM(R22+R27)</f>
        <v>313789</v>
      </c>
    </row>
    <row r="22" spans="1:18" s="3" customFormat="1" ht="13.5" thickBot="1">
      <c r="A22" s="148">
        <v>411000</v>
      </c>
      <c r="B22" s="149" t="s">
        <v>5</v>
      </c>
      <c r="C22" s="255"/>
      <c r="D22" s="255"/>
      <c r="E22" s="150">
        <f>SUM(E23+E24)</f>
        <v>0</v>
      </c>
      <c r="F22" s="151">
        <f>SUM(F23:F78)</f>
        <v>0</v>
      </c>
      <c r="G22" s="218" t="e">
        <f>SUM(F22/E22*100)</f>
        <v>#DIV/0!</v>
      </c>
      <c r="H22" s="219"/>
      <c r="I22" s="150">
        <f>SUM(I23+I24)</f>
        <v>300352</v>
      </c>
      <c r="J22" s="151"/>
      <c r="K22" s="220"/>
      <c r="L22" s="221">
        <f>SUM(L23+L24)</f>
        <v>1183</v>
      </c>
      <c r="M22" s="220"/>
      <c r="N22" s="222"/>
      <c r="O22" s="150">
        <f>SUM(O23+O24)</f>
        <v>12254</v>
      </c>
      <c r="P22" s="151">
        <f>SUM(P23:P78)</f>
        <v>0</v>
      </c>
      <c r="Q22" s="218">
        <f>SUM(P22/O22*100)</f>
        <v>0</v>
      </c>
      <c r="R22" s="152">
        <f aca="true" t="shared" si="1" ref="R22:R27">SUM(E22+H22+I22+L22+O22)</f>
        <v>313789</v>
      </c>
    </row>
    <row r="23" spans="1:20" ht="13.5" thickBot="1">
      <c r="A23" s="189">
        <v>411100</v>
      </c>
      <c r="B23" s="178" t="s">
        <v>42</v>
      </c>
      <c r="C23" s="201"/>
      <c r="D23" s="201"/>
      <c r="E23" s="166"/>
      <c r="F23" s="128"/>
      <c r="G23" s="129"/>
      <c r="H23" s="132"/>
      <c r="I23" s="127">
        <v>257482</v>
      </c>
      <c r="J23" s="354"/>
      <c r="K23" s="355"/>
      <c r="L23" s="477">
        <v>1014</v>
      </c>
      <c r="M23" s="356"/>
      <c r="N23" s="356"/>
      <c r="O23" s="127">
        <v>10505</v>
      </c>
      <c r="P23" s="357"/>
      <c r="Q23" s="358">
        <f>SUM(P23/O23*100)</f>
        <v>0</v>
      </c>
      <c r="R23" s="133">
        <f t="shared" si="1"/>
        <v>269001</v>
      </c>
      <c r="T23" s="473"/>
    </row>
    <row r="24" spans="1:18" ht="13.5" thickBot="1">
      <c r="A24" s="85">
        <v>412000</v>
      </c>
      <c r="B24" s="181" t="s">
        <v>43</v>
      </c>
      <c r="C24" s="254"/>
      <c r="D24" s="254"/>
      <c r="E24" s="174"/>
      <c r="F24" s="52"/>
      <c r="G24" s="182"/>
      <c r="H24" s="215"/>
      <c r="I24" s="174">
        <f>SUM(I25:I26)</f>
        <v>42870</v>
      </c>
      <c r="J24" s="52"/>
      <c r="K24" s="216"/>
      <c r="L24" s="174">
        <f>SUM(L25:L26)</f>
        <v>169</v>
      </c>
      <c r="M24" s="215"/>
      <c r="N24" s="215"/>
      <c r="O24" s="174">
        <f>SUM(O25:O26)</f>
        <v>1749</v>
      </c>
      <c r="P24" s="184"/>
      <c r="Q24" s="182"/>
      <c r="R24" s="174">
        <f t="shared" si="1"/>
        <v>44788</v>
      </c>
    </row>
    <row r="25" spans="1:20" ht="12.75">
      <c r="A25" s="41">
        <v>412100</v>
      </c>
      <c r="B25" s="36" t="s">
        <v>44</v>
      </c>
      <c r="C25" s="201"/>
      <c r="D25" s="201"/>
      <c r="E25" s="56"/>
      <c r="F25" s="32"/>
      <c r="G25" s="20" t="e">
        <f>SUM(F25/E25*100)</f>
        <v>#DIV/0!</v>
      </c>
      <c r="H25" s="43"/>
      <c r="I25" s="56">
        <v>29610</v>
      </c>
      <c r="J25" s="312"/>
      <c r="K25" s="359"/>
      <c r="L25" s="478">
        <v>117</v>
      </c>
      <c r="M25" s="360"/>
      <c r="N25" s="360"/>
      <c r="O25" s="56">
        <v>1208</v>
      </c>
      <c r="P25" s="361"/>
      <c r="Q25" s="362"/>
      <c r="R25" s="87">
        <f t="shared" si="1"/>
        <v>30935</v>
      </c>
      <c r="T25" s="473"/>
    </row>
    <row r="26" spans="1:20" ht="12.75">
      <c r="A26" s="15">
        <v>412200</v>
      </c>
      <c r="B26" s="29" t="s">
        <v>45</v>
      </c>
      <c r="C26" s="201"/>
      <c r="D26" s="201"/>
      <c r="E26" s="55"/>
      <c r="F26" s="27"/>
      <c r="G26" s="20" t="e">
        <f>SUM(F26/E26*100)</f>
        <v>#DIV/0!</v>
      </c>
      <c r="H26" s="43"/>
      <c r="I26" s="55">
        <v>13260</v>
      </c>
      <c r="J26" s="316"/>
      <c r="K26" s="359"/>
      <c r="L26" s="478">
        <v>52</v>
      </c>
      <c r="M26" s="360"/>
      <c r="N26" s="360"/>
      <c r="O26" s="55">
        <v>541</v>
      </c>
      <c r="P26" s="361"/>
      <c r="Q26" s="362"/>
      <c r="R26" s="81">
        <f t="shared" si="1"/>
        <v>13853</v>
      </c>
      <c r="T26" s="473"/>
    </row>
    <row r="27" spans="1:21" ht="13.5" thickBot="1">
      <c r="A27" s="16">
        <v>411151</v>
      </c>
      <c r="B27" s="159" t="s">
        <v>198</v>
      </c>
      <c r="C27" s="201"/>
      <c r="D27" s="201"/>
      <c r="E27" s="58"/>
      <c r="F27" s="24"/>
      <c r="G27" s="45"/>
      <c r="H27" s="40"/>
      <c r="I27" s="122"/>
      <c r="J27" s="24"/>
      <c r="K27" s="45"/>
      <c r="L27" s="10"/>
      <c r="M27" s="45"/>
      <c r="N27" s="40"/>
      <c r="O27" s="58"/>
      <c r="P27" s="24"/>
      <c r="Q27" s="40"/>
      <c r="R27" s="125">
        <f t="shared" si="1"/>
        <v>0</v>
      </c>
      <c r="T27" s="473"/>
      <c r="U27" s="473"/>
    </row>
    <row r="28" spans="1:21" ht="12.75">
      <c r="A28" s="214"/>
      <c r="B28" s="8"/>
      <c r="C28" s="116"/>
      <c r="D28" s="116"/>
      <c r="E28" s="11"/>
      <c r="F28" s="11"/>
      <c r="G28" s="19"/>
      <c r="H28" s="19"/>
      <c r="I28" s="9"/>
      <c r="J28" s="11"/>
      <c r="K28" s="19"/>
      <c r="L28" s="19"/>
      <c r="M28" s="19"/>
      <c r="N28" s="19"/>
      <c r="O28" s="11"/>
      <c r="P28" s="11"/>
      <c r="Q28" s="19"/>
      <c r="R28" s="9"/>
      <c r="T28" s="473"/>
      <c r="U28" s="473"/>
    </row>
    <row r="29" spans="1:21" ht="12.75">
      <c r="A29" s="214"/>
      <c r="B29" s="8"/>
      <c r="C29" s="116"/>
      <c r="D29" s="116"/>
      <c r="E29" s="11"/>
      <c r="F29" s="11"/>
      <c r="G29" s="19"/>
      <c r="H29" s="19"/>
      <c r="I29" s="9"/>
      <c r="J29" s="11"/>
      <c r="K29" s="19"/>
      <c r="L29" s="19"/>
      <c r="M29" s="19"/>
      <c r="N29" s="19"/>
      <c r="O29" s="11"/>
      <c r="P29" s="11"/>
      <c r="Q29" s="19"/>
      <c r="R29" s="9"/>
      <c r="T29" s="473"/>
      <c r="U29" s="473"/>
    </row>
    <row r="30" spans="1:20" ht="13.5" thickBot="1">
      <c r="A30" s="228"/>
      <c r="B30" s="8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T30" s="473"/>
    </row>
    <row r="31" spans="1:18" ht="13.5" thickBot="1">
      <c r="A31" s="14">
        <v>413000</v>
      </c>
      <c r="B31" s="30" t="s">
        <v>99</v>
      </c>
      <c r="C31" s="116"/>
      <c r="D31" s="116"/>
      <c r="E31" s="47">
        <f>SUM(E32:E33)</f>
        <v>0</v>
      </c>
      <c r="F31" s="31"/>
      <c r="G31" s="23"/>
      <c r="H31" s="47">
        <f>SUM(H32:H33)</f>
        <v>0</v>
      </c>
      <c r="I31" s="47">
        <f>SUM(I32:I33)</f>
        <v>0</v>
      </c>
      <c r="J31" s="31"/>
      <c r="K31" s="23"/>
      <c r="L31" s="47">
        <f>SUM(L32:L33)</f>
        <v>0</v>
      </c>
      <c r="M31" s="57"/>
      <c r="N31" s="23"/>
      <c r="O31" s="47">
        <f>SUM(O32:O33)</f>
        <v>140</v>
      </c>
      <c r="P31" s="31"/>
      <c r="Q31" s="23"/>
      <c r="R31" s="47">
        <f>SUM(E31+H31+I31+L31+O31)</f>
        <v>140</v>
      </c>
    </row>
    <row r="32" spans="1:18" ht="12.75">
      <c r="A32" s="92">
        <v>413100</v>
      </c>
      <c r="B32" s="93" t="s">
        <v>100</v>
      </c>
      <c r="C32" s="201"/>
      <c r="D32" s="201"/>
      <c r="E32" s="49"/>
      <c r="F32" s="94"/>
      <c r="G32" s="96"/>
      <c r="H32" s="49"/>
      <c r="I32" s="49">
        <v>0</v>
      </c>
      <c r="J32" s="94"/>
      <c r="K32" s="96"/>
      <c r="L32" s="117"/>
      <c r="M32" s="118"/>
      <c r="N32" s="96"/>
      <c r="O32" s="49"/>
      <c r="P32" s="94"/>
      <c r="Q32" s="96"/>
      <c r="R32" s="107">
        <f>SUM(E32+I32+L32+O32)</f>
        <v>0</v>
      </c>
    </row>
    <row r="33" spans="1:18" ht="13.5" thickBot="1">
      <c r="A33" s="16">
        <v>413142</v>
      </c>
      <c r="B33" s="37" t="s">
        <v>111</v>
      </c>
      <c r="C33" s="201"/>
      <c r="D33" s="201"/>
      <c r="E33" s="58"/>
      <c r="F33" s="24"/>
      <c r="G33" s="40"/>
      <c r="H33" s="58"/>
      <c r="I33" s="58"/>
      <c r="J33" s="24"/>
      <c r="K33" s="40"/>
      <c r="L33" s="119"/>
      <c r="M33" s="120"/>
      <c r="N33" s="40"/>
      <c r="O33" s="58">
        <v>140</v>
      </c>
      <c r="P33" s="441"/>
      <c r="Q33" s="442"/>
      <c r="R33" s="122">
        <f>SUM(E33+H33+I33+L33+O33)</f>
        <v>140</v>
      </c>
    </row>
    <row r="34" spans="1:18" ht="13.5" thickBot="1">
      <c r="A34" s="228"/>
      <c r="B34" s="8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</row>
    <row r="35" spans="1:18" ht="13.5" thickBot="1">
      <c r="A35" s="14">
        <v>414000</v>
      </c>
      <c r="B35" s="233" t="s">
        <v>97</v>
      </c>
      <c r="C35" s="116"/>
      <c r="D35" s="116"/>
      <c r="E35" s="234">
        <f>SUM(E36+E41+E43)</f>
        <v>0</v>
      </c>
      <c r="F35" s="235"/>
      <c r="G35" s="236"/>
      <c r="H35" s="234">
        <f>SUM(H36+H41+H42+H43)</f>
        <v>0</v>
      </c>
      <c r="I35" s="234">
        <f>SUM(I36+I41+I42+I43)</f>
        <v>4747</v>
      </c>
      <c r="J35" s="235"/>
      <c r="K35" s="236"/>
      <c r="L35" s="234">
        <f>SUM(L36+L41+L42+L43)</f>
        <v>0</v>
      </c>
      <c r="M35" s="237"/>
      <c r="N35" s="236"/>
      <c r="O35" s="234">
        <f>SUM(O36+O41+O42+O43+O44)</f>
        <v>599</v>
      </c>
      <c r="P35" s="235"/>
      <c r="Q35" s="238"/>
      <c r="R35" s="239">
        <f>SUM(E35+H35+I35+L35+O35)</f>
        <v>5346</v>
      </c>
    </row>
    <row r="36" spans="1:18" ht="13.5" thickBot="1">
      <c r="A36" s="242">
        <v>414100</v>
      </c>
      <c r="B36" s="242" t="s">
        <v>98</v>
      </c>
      <c r="C36" s="243"/>
      <c r="D36" s="243"/>
      <c r="E36" s="89"/>
      <c r="F36" s="90"/>
      <c r="G36" s="91"/>
      <c r="H36" s="89">
        <f>SUM(H37:H40)</f>
        <v>0</v>
      </c>
      <c r="I36" s="89">
        <f>SUM(I37:I40)</f>
        <v>3281</v>
      </c>
      <c r="J36" s="331"/>
      <c r="K36" s="364"/>
      <c r="L36" s="363"/>
      <c r="M36" s="365"/>
      <c r="N36" s="364"/>
      <c r="O36" s="363"/>
      <c r="P36" s="366"/>
      <c r="Q36" s="367"/>
      <c r="R36" s="109">
        <f>SUM(E36:O36)</f>
        <v>3281</v>
      </c>
    </row>
    <row r="37" spans="1:18" ht="12.75" customHeight="1">
      <c r="A37" s="244">
        <v>414111</v>
      </c>
      <c r="B37" s="244" t="s">
        <v>18</v>
      </c>
      <c r="C37" s="202"/>
      <c r="D37" s="202"/>
      <c r="E37" s="49"/>
      <c r="F37" s="32"/>
      <c r="G37" s="20"/>
      <c r="H37" s="459">
        <v>0</v>
      </c>
      <c r="I37" s="49"/>
      <c r="J37" s="312"/>
      <c r="K37" s="362"/>
      <c r="L37" s="311"/>
      <c r="M37" s="368"/>
      <c r="N37" s="362"/>
      <c r="O37" s="324"/>
      <c r="P37" s="312"/>
      <c r="Q37" s="369"/>
      <c r="R37" s="455">
        <f>SUM(E37:O37)</f>
        <v>0</v>
      </c>
    </row>
    <row r="38" spans="1:18" ht="12.75" customHeight="1">
      <c r="A38" s="245">
        <v>414121</v>
      </c>
      <c r="B38" s="245" t="s">
        <v>19</v>
      </c>
      <c r="C38" s="202"/>
      <c r="D38" s="202"/>
      <c r="E38" s="55"/>
      <c r="F38" s="27"/>
      <c r="G38" s="38"/>
      <c r="H38" s="110">
        <v>0</v>
      </c>
      <c r="I38" s="55">
        <v>3023</v>
      </c>
      <c r="J38" s="316"/>
      <c r="K38" s="370"/>
      <c r="L38" s="315"/>
      <c r="M38" s="371"/>
      <c r="N38" s="370"/>
      <c r="O38" s="315"/>
      <c r="P38" s="316"/>
      <c r="Q38" s="372"/>
      <c r="R38" s="81">
        <f>SUM(E38:O38)</f>
        <v>3023</v>
      </c>
    </row>
    <row r="39" spans="1:18" ht="12.75" customHeight="1">
      <c r="A39" s="245">
        <v>4141211</v>
      </c>
      <c r="B39" s="245" t="s">
        <v>20</v>
      </c>
      <c r="C39" s="202"/>
      <c r="D39" s="202"/>
      <c r="E39" s="55"/>
      <c r="F39" s="27"/>
      <c r="G39" s="25"/>
      <c r="H39" s="38"/>
      <c r="I39" s="315"/>
      <c r="J39" s="316"/>
      <c r="K39" s="372"/>
      <c r="L39" s="323"/>
      <c r="M39" s="372"/>
      <c r="N39" s="370"/>
      <c r="O39" s="315"/>
      <c r="P39" s="316"/>
      <c r="Q39" s="372"/>
      <c r="R39" s="81">
        <f>SUM(E39:O39)</f>
        <v>0</v>
      </c>
    </row>
    <row r="40" spans="1:18" ht="13.5" customHeight="1" thickBot="1">
      <c r="A40" s="246">
        <v>414131</v>
      </c>
      <c r="B40" s="246" t="s">
        <v>83</v>
      </c>
      <c r="C40" s="202"/>
      <c r="D40" s="202"/>
      <c r="E40" s="166"/>
      <c r="F40" s="46"/>
      <c r="G40" s="21"/>
      <c r="H40" s="458"/>
      <c r="I40" s="166">
        <v>258</v>
      </c>
      <c r="J40" s="349"/>
      <c r="K40" s="374"/>
      <c r="L40" s="373"/>
      <c r="M40" s="375"/>
      <c r="N40" s="374"/>
      <c r="O40" s="373"/>
      <c r="P40" s="319"/>
      <c r="Q40" s="376"/>
      <c r="R40" s="455">
        <f>SUM(E40:O40)</f>
        <v>258</v>
      </c>
    </row>
    <row r="41" spans="1:18" ht="12.75">
      <c r="A41" s="338">
        <v>414311</v>
      </c>
      <c r="B41" s="303" t="s">
        <v>118</v>
      </c>
      <c r="C41" s="293"/>
      <c r="D41" s="293"/>
      <c r="E41" s="294"/>
      <c r="F41" s="277"/>
      <c r="G41" s="295"/>
      <c r="H41" s="377"/>
      <c r="I41" s="49">
        <v>1426</v>
      </c>
      <c r="J41" s="325"/>
      <c r="K41" s="378"/>
      <c r="L41" s="326"/>
      <c r="M41" s="378"/>
      <c r="N41" s="379"/>
      <c r="O41" s="324"/>
      <c r="P41" s="380"/>
      <c r="Q41" s="377"/>
      <c r="R41" s="107">
        <f>SUM(E41+I41+L41+O41)</f>
        <v>1426</v>
      </c>
    </row>
    <row r="42" spans="1:18" ht="12.75">
      <c r="A42" s="246">
        <v>414314</v>
      </c>
      <c r="B42" s="248" t="s">
        <v>117</v>
      </c>
      <c r="C42" s="271"/>
      <c r="D42" s="271"/>
      <c r="E42" s="296"/>
      <c r="F42" s="297"/>
      <c r="G42" s="298"/>
      <c r="H42" s="381"/>
      <c r="I42" s="103">
        <v>40</v>
      </c>
      <c r="J42" s="319"/>
      <c r="K42" s="376"/>
      <c r="L42" s="329"/>
      <c r="M42" s="376"/>
      <c r="N42" s="382"/>
      <c r="O42" s="103">
        <v>269</v>
      </c>
      <c r="P42" s="383"/>
      <c r="Q42" s="381"/>
      <c r="R42" s="123">
        <f>SUM(E42+I42+L42+O42)</f>
        <v>309</v>
      </c>
    </row>
    <row r="43" spans="1:18" ht="12.75">
      <c r="A43" s="246">
        <v>414411</v>
      </c>
      <c r="B43" s="248" t="s">
        <v>214</v>
      </c>
      <c r="C43" s="202"/>
      <c r="D43" s="202"/>
      <c r="E43" s="192"/>
      <c r="F43" s="196"/>
      <c r="G43" s="197"/>
      <c r="H43" s="381"/>
      <c r="I43" s="318"/>
      <c r="J43" s="319"/>
      <c r="K43" s="376"/>
      <c r="L43" s="329"/>
      <c r="M43" s="376"/>
      <c r="N43" s="382"/>
      <c r="O43" s="103">
        <v>230</v>
      </c>
      <c r="P43" s="383"/>
      <c r="Q43" s="381"/>
      <c r="R43" s="192">
        <f>SUM(E43+I43+L43+O43)</f>
        <v>230</v>
      </c>
    </row>
    <row r="44" spans="1:18" ht="13.5" thickBot="1">
      <c r="A44" s="16">
        <v>414419</v>
      </c>
      <c r="B44" s="249" t="s">
        <v>213</v>
      </c>
      <c r="C44" s="250"/>
      <c r="D44" s="346"/>
      <c r="E44" s="122"/>
      <c r="F44" s="121"/>
      <c r="G44" s="124"/>
      <c r="H44" s="384"/>
      <c r="I44" s="58">
        <v>0</v>
      </c>
      <c r="J44" s="335"/>
      <c r="K44" s="385"/>
      <c r="L44" s="336"/>
      <c r="M44" s="385"/>
      <c r="N44" s="386"/>
      <c r="O44" s="58">
        <v>100</v>
      </c>
      <c r="P44" s="387"/>
      <c r="Q44" s="384"/>
      <c r="R44" s="122">
        <f>SUM(E44+I44+L44+O44)</f>
        <v>100</v>
      </c>
    </row>
    <row r="45" spans="1:18" ht="13.5" thickBot="1">
      <c r="A45" s="229"/>
      <c r="B45" s="8"/>
      <c r="C45" s="116"/>
      <c r="D45" s="116"/>
      <c r="E45" s="116"/>
      <c r="F45" s="116"/>
      <c r="G45" s="116"/>
      <c r="H45" s="201"/>
      <c r="I45" s="201"/>
      <c r="J45" s="201"/>
      <c r="K45" s="201"/>
      <c r="L45" s="201"/>
      <c r="M45" s="201"/>
      <c r="N45" s="201"/>
      <c r="O45" s="201"/>
      <c r="P45" s="116"/>
      <c r="Q45" s="116"/>
      <c r="R45" s="116"/>
    </row>
    <row r="46" spans="1:18" ht="13.5" thickBot="1">
      <c r="A46" s="14">
        <v>415000</v>
      </c>
      <c r="B46" s="88" t="s">
        <v>101</v>
      </c>
      <c r="C46" s="116"/>
      <c r="D46" s="116"/>
      <c r="E46" s="77">
        <f>SUM(E47)</f>
        <v>0</v>
      </c>
      <c r="F46" s="76"/>
      <c r="G46" s="65"/>
      <c r="H46" s="66">
        <f>SUM(H47)</f>
        <v>0</v>
      </c>
      <c r="I46" s="47">
        <f>SUM(I47)</f>
        <v>8754</v>
      </c>
      <c r="J46" s="31"/>
      <c r="K46" s="53"/>
      <c r="L46" s="6">
        <f>SUM(L47)</f>
        <v>0</v>
      </c>
      <c r="M46" s="53"/>
      <c r="N46" s="23"/>
      <c r="O46" s="47">
        <f>SUM(O47)</f>
        <v>395</v>
      </c>
      <c r="P46" s="76"/>
      <c r="Q46" s="65"/>
      <c r="R46" s="54">
        <f>SUM(E46+H46+I46+L46+O46)</f>
        <v>9149</v>
      </c>
    </row>
    <row r="47" spans="1:18" ht="13.5" thickBot="1">
      <c r="A47" s="61">
        <v>415120</v>
      </c>
      <c r="B47" s="59" t="s">
        <v>169</v>
      </c>
      <c r="C47" s="278"/>
      <c r="D47" s="278"/>
      <c r="E47" s="289"/>
      <c r="F47" s="290"/>
      <c r="G47" s="280"/>
      <c r="H47" s="291"/>
      <c r="I47" s="80">
        <v>8754</v>
      </c>
      <c r="J47" s="290"/>
      <c r="K47" s="280"/>
      <c r="L47" s="280"/>
      <c r="M47" s="280"/>
      <c r="N47" s="292"/>
      <c r="O47" s="50">
        <v>395</v>
      </c>
      <c r="P47" s="443"/>
      <c r="Q47" s="444">
        <f>SUM(P47/O47*100)</f>
        <v>0</v>
      </c>
      <c r="R47" s="453">
        <f>SUM(E47+I47+L47+O47)</f>
        <v>9149</v>
      </c>
    </row>
    <row r="48" spans="1:18" ht="13.5" thickBot="1">
      <c r="A48" s="229"/>
      <c r="B48" s="8"/>
      <c r="C48" s="116"/>
      <c r="D48" s="116"/>
      <c r="E48" s="116"/>
      <c r="F48" s="116"/>
      <c r="G48" s="116"/>
      <c r="H48" s="116"/>
      <c r="I48" s="240"/>
      <c r="J48" s="116"/>
      <c r="K48" s="116"/>
      <c r="L48" s="116"/>
      <c r="M48" s="116"/>
      <c r="N48" s="116"/>
      <c r="O48" s="116"/>
      <c r="P48" s="116"/>
      <c r="Q48" s="116"/>
      <c r="R48" s="116"/>
    </row>
    <row r="49" spans="1:18" ht="13.5" thickBot="1">
      <c r="A49" s="14">
        <v>416100</v>
      </c>
      <c r="B49" s="30" t="s">
        <v>102</v>
      </c>
      <c r="C49" s="116"/>
      <c r="D49" s="116"/>
      <c r="E49" s="47">
        <f>SUM(E50:E51)</f>
        <v>0</v>
      </c>
      <c r="F49" s="31"/>
      <c r="G49" s="23"/>
      <c r="H49" s="35">
        <f>SUM(H50:H51)</f>
        <v>0</v>
      </c>
      <c r="I49" s="47">
        <f>SUM(I50:I51)</f>
        <v>2583</v>
      </c>
      <c r="J49" s="31"/>
      <c r="K49" s="53"/>
      <c r="L49" s="33">
        <f>SUM(L50:L51)</f>
        <v>0</v>
      </c>
      <c r="M49" s="53"/>
      <c r="N49" s="23"/>
      <c r="O49" s="47">
        <f>SUM(O50:O51)</f>
        <v>0</v>
      </c>
      <c r="P49" s="34"/>
      <c r="Q49" s="23"/>
      <c r="R49" s="47">
        <f>SUM(E49+H49+I49+L49+O49)</f>
        <v>2583</v>
      </c>
    </row>
    <row r="50" spans="1:18" ht="12.75">
      <c r="A50" s="41">
        <v>416111</v>
      </c>
      <c r="B50" s="36" t="s">
        <v>125</v>
      </c>
      <c r="C50" s="278"/>
      <c r="D50" s="278"/>
      <c r="E50" s="274"/>
      <c r="F50" s="272"/>
      <c r="G50" s="299"/>
      <c r="H50" s="273"/>
      <c r="I50" s="56">
        <v>2583</v>
      </c>
      <c r="J50" s="272"/>
      <c r="K50" s="299"/>
      <c r="L50" s="300"/>
      <c r="M50" s="299"/>
      <c r="N50" s="273"/>
      <c r="O50" s="274"/>
      <c r="P50" s="272"/>
      <c r="Q50" s="299"/>
      <c r="R50" s="87">
        <f>SUM(E50+I50+L50+O50)</f>
        <v>2583</v>
      </c>
    </row>
    <row r="51" spans="1:18" ht="13.5" thickBot="1">
      <c r="A51" s="16">
        <v>416119</v>
      </c>
      <c r="B51" s="37" t="s">
        <v>93</v>
      </c>
      <c r="C51" s="201"/>
      <c r="D51" s="201"/>
      <c r="E51" s="58"/>
      <c r="F51" s="24"/>
      <c r="G51" s="45"/>
      <c r="H51" s="40"/>
      <c r="I51" s="58"/>
      <c r="J51" s="24"/>
      <c r="K51" s="45"/>
      <c r="L51" s="10"/>
      <c r="M51" s="45"/>
      <c r="N51" s="40"/>
      <c r="O51" s="58"/>
      <c r="P51" s="24"/>
      <c r="Q51" s="45"/>
      <c r="R51" s="82">
        <f>SUM(E51+I51+L51+O51)</f>
        <v>0</v>
      </c>
    </row>
    <row r="52" spans="1:18" ht="12.75">
      <c r="A52" s="229"/>
      <c r="B52" s="8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</row>
    <row r="53" spans="1:18" ht="13.5" thickBot="1">
      <c r="A53" s="229"/>
      <c r="B53" s="8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61"/>
    </row>
    <row r="54" spans="1:18" ht="13.5" thickBot="1">
      <c r="A54" s="14">
        <v>420000</v>
      </c>
      <c r="B54" s="30" t="s">
        <v>103</v>
      </c>
      <c r="C54" s="116"/>
      <c r="D54" s="116"/>
      <c r="E54" s="47">
        <f>SUM(E55+E75+E81+E109+E114+E140)</f>
        <v>0</v>
      </c>
      <c r="F54" s="31"/>
      <c r="G54" s="53"/>
      <c r="H54" s="12">
        <f>SUM(H55+H75+H81+H109+H114+H140)</f>
        <v>0</v>
      </c>
      <c r="I54" s="47">
        <f>SUM(I55+I75+I81+I109+I114+I140)</f>
        <v>701494</v>
      </c>
      <c r="J54" s="31"/>
      <c r="K54" s="53"/>
      <c r="L54" s="47">
        <f>SUM(L55+L75+L81+L109+L114+L140)</f>
        <v>1345</v>
      </c>
      <c r="M54" s="53"/>
      <c r="N54" s="23"/>
      <c r="O54" s="47">
        <f>SUM(O55+O75+O81+O109+O114+O140)</f>
        <v>28996</v>
      </c>
      <c r="P54" s="31"/>
      <c r="Q54" s="53"/>
      <c r="R54" s="47">
        <f>SUM(R55+R75+R81+R109+R114+R140)</f>
        <v>731835</v>
      </c>
    </row>
    <row r="55" spans="1:18" ht="13.5" thickBot="1">
      <c r="A55" s="14">
        <v>421000</v>
      </c>
      <c r="B55" s="30" t="s">
        <v>51</v>
      </c>
      <c r="C55" s="116"/>
      <c r="D55" s="116"/>
      <c r="E55" s="47">
        <f>SUM(E56+E57+E60+E67+E72+E73)</f>
        <v>0</v>
      </c>
      <c r="F55" s="31"/>
      <c r="G55" s="53"/>
      <c r="H55" s="35">
        <f>SUM(H56+H57+H60+H67+H72+H73)</f>
        <v>0</v>
      </c>
      <c r="I55" s="47">
        <f>SUM(I56+I57+I60+I67+I72+I73)</f>
        <v>22389</v>
      </c>
      <c r="J55" s="31"/>
      <c r="K55" s="53"/>
      <c r="L55" s="47">
        <f>SUM(L56+L57+L60+L67+L72+L73)</f>
        <v>30</v>
      </c>
      <c r="M55" s="53"/>
      <c r="N55" s="23"/>
      <c r="O55" s="47">
        <f>SUM(O56+O57+O60+O67+O72+O73)</f>
        <v>2473</v>
      </c>
      <c r="P55" s="31"/>
      <c r="Q55" s="23"/>
      <c r="R55" s="47">
        <f>SUM(E55+H55+I55+L55+O55)</f>
        <v>24892</v>
      </c>
    </row>
    <row r="56" spans="1:18" ht="13.5" thickBot="1">
      <c r="A56" s="126">
        <v>421100</v>
      </c>
      <c r="B56" s="251" t="s">
        <v>199</v>
      </c>
      <c r="C56" s="201"/>
      <c r="D56" s="201"/>
      <c r="E56" s="127"/>
      <c r="F56" s="128"/>
      <c r="G56" s="195"/>
      <c r="H56" s="129"/>
      <c r="I56" s="127">
        <v>1803</v>
      </c>
      <c r="J56" s="128"/>
      <c r="K56" s="195"/>
      <c r="L56" s="460"/>
      <c r="M56" s="195"/>
      <c r="N56" s="129"/>
      <c r="O56" s="127">
        <v>127</v>
      </c>
      <c r="P56" s="445"/>
      <c r="Q56" s="446"/>
      <c r="R56" s="191">
        <f>SUM(E56+H56+I56+L56+O56)</f>
        <v>1930</v>
      </c>
    </row>
    <row r="57" spans="1:18" ht="13.5" thickBot="1">
      <c r="A57" s="180">
        <v>421200</v>
      </c>
      <c r="B57" s="181" t="s">
        <v>104</v>
      </c>
      <c r="C57" s="201"/>
      <c r="D57" s="201"/>
      <c r="E57" s="89"/>
      <c r="F57" s="90"/>
      <c r="G57" s="171"/>
      <c r="H57" s="173"/>
      <c r="I57" s="174">
        <f>SUM(I58:I59)</f>
        <v>14243</v>
      </c>
      <c r="J57" s="52"/>
      <c r="K57" s="108"/>
      <c r="L57" s="172"/>
      <c r="M57" s="108"/>
      <c r="N57" s="182"/>
      <c r="O57" s="174">
        <f>SUM(O58:O59)</f>
        <v>1957</v>
      </c>
      <c r="P57" s="366"/>
      <c r="Q57" s="391"/>
      <c r="R57" s="174">
        <f>SUM(R58:R59)</f>
        <v>16200</v>
      </c>
    </row>
    <row r="58" spans="1:18" ht="12.75" customHeight="1">
      <c r="A58" s="41">
        <v>421211</v>
      </c>
      <c r="B58" s="36" t="s">
        <v>112</v>
      </c>
      <c r="C58" s="201"/>
      <c r="D58" s="201"/>
      <c r="E58" s="56"/>
      <c r="F58" s="32"/>
      <c r="G58" s="51"/>
      <c r="H58" s="111"/>
      <c r="I58" s="56">
        <v>4950</v>
      </c>
      <c r="J58" s="32"/>
      <c r="K58" s="51"/>
      <c r="L58" s="51"/>
      <c r="M58" s="51"/>
      <c r="N58" s="20"/>
      <c r="O58" s="56">
        <v>6</v>
      </c>
      <c r="P58" s="312"/>
      <c r="Q58" s="369"/>
      <c r="R58" s="87">
        <f>SUM(E58+I58+L58+O58)</f>
        <v>4956</v>
      </c>
    </row>
    <row r="59" spans="1:18" ht="12.75" customHeight="1" thickBot="1">
      <c r="A59" s="16">
        <v>421225</v>
      </c>
      <c r="B59" s="37" t="s">
        <v>82</v>
      </c>
      <c r="C59" s="201"/>
      <c r="D59" s="201"/>
      <c r="E59" s="58"/>
      <c r="F59" s="24"/>
      <c r="G59" s="45"/>
      <c r="H59" s="26"/>
      <c r="I59" s="58">
        <v>9293</v>
      </c>
      <c r="J59" s="24"/>
      <c r="K59" s="45"/>
      <c r="L59" s="45"/>
      <c r="M59" s="45"/>
      <c r="N59" s="40"/>
      <c r="O59" s="58">
        <v>1951</v>
      </c>
      <c r="P59" s="335"/>
      <c r="Q59" s="385"/>
      <c r="R59" s="125">
        <f>SUM(E59+I59+L59+O59)</f>
        <v>11244</v>
      </c>
    </row>
    <row r="60" spans="1:18" ht="13.5" thickBot="1">
      <c r="A60" s="180">
        <v>421300</v>
      </c>
      <c r="B60" s="181" t="s">
        <v>7</v>
      </c>
      <c r="C60" s="201"/>
      <c r="D60" s="201"/>
      <c r="E60" s="89"/>
      <c r="F60" s="90"/>
      <c r="G60" s="171"/>
      <c r="H60" s="174">
        <f>SUM(H61:H66)</f>
        <v>0</v>
      </c>
      <c r="I60" s="174">
        <f>SUM(I61:I66)</f>
        <v>2291</v>
      </c>
      <c r="J60" s="52"/>
      <c r="K60" s="108"/>
      <c r="L60" s="174">
        <f>SUM(L61:L66)</f>
        <v>0</v>
      </c>
      <c r="M60" s="108"/>
      <c r="N60" s="182"/>
      <c r="O60" s="174">
        <f>SUM(O61:O66)</f>
        <v>150</v>
      </c>
      <c r="P60" s="447"/>
      <c r="Q60" s="448"/>
      <c r="R60" s="109">
        <f>SUM(R61:R66)</f>
        <v>2441</v>
      </c>
    </row>
    <row r="61" spans="1:18" ht="12.75" customHeight="1">
      <c r="A61" s="41">
        <v>421311</v>
      </c>
      <c r="B61" s="36" t="s">
        <v>52</v>
      </c>
      <c r="C61" s="201"/>
      <c r="D61" s="201"/>
      <c r="E61" s="56"/>
      <c r="F61" s="32"/>
      <c r="G61" s="51"/>
      <c r="H61" s="20"/>
      <c r="I61" s="49">
        <v>898</v>
      </c>
      <c r="J61" s="32"/>
      <c r="K61" s="51"/>
      <c r="L61" s="169"/>
      <c r="M61" s="51"/>
      <c r="N61" s="20"/>
      <c r="O61" s="56">
        <v>100</v>
      </c>
      <c r="P61" s="440"/>
      <c r="Q61" s="449"/>
      <c r="R61" s="87">
        <f aca="true" t="shared" si="2" ref="R61:R66">SUM(E61+H61+I61+L61+O61)</f>
        <v>998</v>
      </c>
    </row>
    <row r="62" spans="1:18" ht="12.75" customHeight="1">
      <c r="A62" s="15">
        <v>421321</v>
      </c>
      <c r="B62" s="29" t="s">
        <v>53</v>
      </c>
      <c r="C62" s="201"/>
      <c r="D62" s="201"/>
      <c r="E62" s="55"/>
      <c r="F62" s="27"/>
      <c r="G62" s="25"/>
      <c r="H62" s="38"/>
      <c r="I62" s="55">
        <v>123</v>
      </c>
      <c r="J62" s="27"/>
      <c r="K62" s="25"/>
      <c r="L62" s="5"/>
      <c r="M62" s="25"/>
      <c r="N62" s="38"/>
      <c r="O62" s="55"/>
      <c r="P62" s="438"/>
      <c r="Q62" s="452"/>
      <c r="R62" s="81">
        <f t="shared" si="2"/>
        <v>123</v>
      </c>
    </row>
    <row r="63" spans="1:18" ht="12.75" customHeight="1">
      <c r="A63" s="15">
        <v>421324</v>
      </c>
      <c r="B63" s="29" t="s">
        <v>54</v>
      </c>
      <c r="C63" s="201"/>
      <c r="D63" s="201"/>
      <c r="E63" s="55"/>
      <c r="F63" s="27"/>
      <c r="G63" s="25"/>
      <c r="H63" s="38"/>
      <c r="I63" s="55">
        <v>701</v>
      </c>
      <c r="J63" s="27"/>
      <c r="K63" s="25"/>
      <c r="L63" s="5"/>
      <c r="M63" s="25"/>
      <c r="N63" s="38"/>
      <c r="O63" s="55">
        <v>50</v>
      </c>
      <c r="P63" s="438"/>
      <c r="Q63" s="452"/>
      <c r="R63" s="81">
        <f t="shared" si="2"/>
        <v>751</v>
      </c>
    </row>
    <row r="64" spans="1:18" ht="12.75" customHeight="1">
      <c r="A64" s="15">
        <v>421325</v>
      </c>
      <c r="B64" s="29" t="s">
        <v>134</v>
      </c>
      <c r="C64" s="201"/>
      <c r="D64" s="201"/>
      <c r="E64" s="55"/>
      <c r="F64" s="27"/>
      <c r="G64" s="25"/>
      <c r="H64" s="38"/>
      <c r="I64" s="55"/>
      <c r="J64" s="27"/>
      <c r="K64" s="25"/>
      <c r="L64" s="5"/>
      <c r="M64" s="25"/>
      <c r="N64" s="38"/>
      <c r="O64" s="55"/>
      <c r="P64" s="438"/>
      <c r="Q64" s="452"/>
      <c r="R64" s="81">
        <f t="shared" si="2"/>
        <v>0</v>
      </c>
    </row>
    <row r="65" spans="1:18" ht="12.75" customHeight="1">
      <c r="A65" s="15">
        <v>4213241</v>
      </c>
      <c r="B65" s="29" t="s">
        <v>55</v>
      </c>
      <c r="C65" s="201"/>
      <c r="D65" s="201"/>
      <c r="E65" s="55"/>
      <c r="F65" s="27"/>
      <c r="G65" s="25"/>
      <c r="H65" s="38"/>
      <c r="I65" s="55">
        <v>569</v>
      </c>
      <c r="J65" s="27"/>
      <c r="K65" s="25"/>
      <c r="L65" s="5"/>
      <c r="M65" s="25"/>
      <c r="N65" s="38"/>
      <c r="O65" s="55"/>
      <c r="P65" s="438"/>
      <c r="Q65" s="452"/>
      <c r="R65" s="81">
        <f t="shared" si="2"/>
        <v>569</v>
      </c>
    </row>
    <row r="66" spans="1:18" ht="12.75" customHeight="1" thickBot="1">
      <c r="A66" s="16">
        <v>421390</v>
      </c>
      <c r="B66" s="37" t="s">
        <v>56</v>
      </c>
      <c r="C66" s="201"/>
      <c r="D66" s="201"/>
      <c r="E66" s="58"/>
      <c r="F66" s="24"/>
      <c r="G66" s="45"/>
      <c r="H66" s="40"/>
      <c r="I66" s="58"/>
      <c r="J66" s="24"/>
      <c r="K66" s="45"/>
      <c r="L66" s="10"/>
      <c r="M66" s="45"/>
      <c r="N66" s="40"/>
      <c r="O66" s="58"/>
      <c r="P66" s="450"/>
      <c r="Q66" s="451"/>
      <c r="R66" s="125">
        <f t="shared" si="2"/>
        <v>0</v>
      </c>
    </row>
    <row r="67" spans="1:18" ht="13.5" thickBot="1">
      <c r="A67" s="180">
        <v>421400</v>
      </c>
      <c r="B67" s="181" t="s">
        <v>105</v>
      </c>
      <c r="C67" s="201"/>
      <c r="D67" s="201"/>
      <c r="E67" s="174"/>
      <c r="F67" s="52"/>
      <c r="G67" s="108"/>
      <c r="H67" s="175"/>
      <c r="I67" s="174">
        <f>SUM(I68:I71)</f>
        <v>2032</v>
      </c>
      <c r="J67" s="52"/>
      <c r="K67" s="108"/>
      <c r="L67" s="174">
        <f>SUM(L68:L71)</f>
        <v>30</v>
      </c>
      <c r="M67" s="108"/>
      <c r="N67" s="182"/>
      <c r="O67" s="174">
        <f>SUM(O68:O71)</f>
        <v>57</v>
      </c>
      <c r="P67" s="447"/>
      <c r="Q67" s="448"/>
      <c r="R67" s="109">
        <f>SUM(R68:R71)</f>
        <v>2119</v>
      </c>
    </row>
    <row r="68" spans="1:18" ht="12.75" customHeight="1">
      <c r="A68" s="41">
        <v>421411</v>
      </c>
      <c r="B68" s="36" t="s">
        <v>129</v>
      </c>
      <c r="C68" s="201"/>
      <c r="D68" s="201"/>
      <c r="E68" s="56"/>
      <c r="F68" s="32"/>
      <c r="G68" s="51"/>
      <c r="H68" s="20"/>
      <c r="I68" s="49">
        <v>842</v>
      </c>
      <c r="J68" s="32"/>
      <c r="K68" s="51"/>
      <c r="L68" s="169">
        <v>30</v>
      </c>
      <c r="M68" s="51"/>
      <c r="N68" s="20"/>
      <c r="O68" s="56"/>
      <c r="P68" s="440"/>
      <c r="Q68" s="449" t="e">
        <f>SUM(P68/O68*100)</f>
        <v>#DIV/0!</v>
      </c>
      <c r="R68" s="170">
        <f>SUM(E68+H68+I68+L68+O68)</f>
        <v>872</v>
      </c>
    </row>
    <row r="69" spans="1:18" ht="12.75" customHeight="1">
      <c r="A69" s="15">
        <v>421412</v>
      </c>
      <c r="B69" s="29" t="s">
        <v>128</v>
      </c>
      <c r="C69" s="201"/>
      <c r="D69" s="201"/>
      <c r="E69" s="55"/>
      <c r="F69" s="27"/>
      <c r="G69" s="25"/>
      <c r="H69" s="38"/>
      <c r="I69" s="55">
        <v>289</v>
      </c>
      <c r="J69" s="27"/>
      <c r="K69" s="25"/>
      <c r="L69" s="5"/>
      <c r="M69" s="25"/>
      <c r="N69" s="38"/>
      <c r="O69" s="55">
        <v>35</v>
      </c>
      <c r="P69" s="438"/>
      <c r="Q69" s="452"/>
      <c r="R69" s="457">
        <f>SUM(E69+H69+I69+L69+O69)</f>
        <v>324</v>
      </c>
    </row>
    <row r="70" spans="1:18" ht="12.75" customHeight="1">
      <c r="A70" s="15">
        <v>421414</v>
      </c>
      <c r="B70" s="29" t="s">
        <v>130</v>
      </c>
      <c r="C70" s="201"/>
      <c r="D70" s="201"/>
      <c r="E70" s="55"/>
      <c r="F70" s="27"/>
      <c r="G70" s="25"/>
      <c r="H70" s="38"/>
      <c r="I70" s="55">
        <v>746</v>
      </c>
      <c r="J70" s="27"/>
      <c r="K70" s="25"/>
      <c r="L70" s="5"/>
      <c r="M70" s="25"/>
      <c r="N70" s="38"/>
      <c r="O70" s="55"/>
      <c r="P70" s="438"/>
      <c r="Q70" s="452"/>
      <c r="R70" s="457">
        <f>SUM(E70+H70+I70+L70+O70)</f>
        <v>746</v>
      </c>
    </row>
    <row r="71" spans="1:18" ht="12.75" customHeight="1" thickBot="1">
      <c r="A71" s="16">
        <v>421420</v>
      </c>
      <c r="B71" s="37" t="s">
        <v>131</v>
      </c>
      <c r="C71" s="201"/>
      <c r="D71" s="201"/>
      <c r="E71" s="58"/>
      <c r="F71" s="24"/>
      <c r="G71" s="45"/>
      <c r="H71" s="40"/>
      <c r="I71" s="58">
        <v>155</v>
      </c>
      <c r="J71" s="24"/>
      <c r="K71" s="45"/>
      <c r="L71" s="10"/>
      <c r="M71" s="45"/>
      <c r="N71" s="40"/>
      <c r="O71" s="58">
        <v>22</v>
      </c>
      <c r="P71" s="450"/>
      <c r="Q71" s="451">
        <f>SUM(P71/O71*100)</f>
        <v>0</v>
      </c>
      <c r="R71" s="454">
        <f>SUM(E71+H71+I71+L71+O71)</f>
        <v>177</v>
      </c>
    </row>
    <row r="72" spans="1:18" ht="12.75">
      <c r="A72" s="41">
        <v>421500</v>
      </c>
      <c r="B72" s="36" t="s">
        <v>210</v>
      </c>
      <c r="C72" s="201"/>
      <c r="D72" s="201"/>
      <c r="E72" s="56"/>
      <c r="F72" s="32"/>
      <c r="G72" s="51"/>
      <c r="H72" s="20"/>
      <c r="I72" s="56">
        <v>1901</v>
      </c>
      <c r="J72" s="32"/>
      <c r="K72" s="51"/>
      <c r="L72" s="169"/>
      <c r="M72" s="51"/>
      <c r="N72" s="20"/>
      <c r="O72" s="56">
        <v>43</v>
      </c>
      <c r="P72" s="440"/>
      <c r="Q72" s="449">
        <f>SUM(P72/O72*100)</f>
        <v>0</v>
      </c>
      <c r="R72" s="87">
        <f>SUM(E72+I72+L72+O72)</f>
        <v>1944</v>
      </c>
    </row>
    <row r="73" spans="1:18" ht="13.5" thickBot="1">
      <c r="A73" s="16">
        <v>421900</v>
      </c>
      <c r="B73" s="37" t="s">
        <v>194</v>
      </c>
      <c r="C73" s="201"/>
      <c r="D73" s="201"/>
      <c r="E73" s="58"/>
      <c r="F73" s="24"/>
      <c r="G73" s="45"/>
      <c r="H73" s="40"/>
      <c r="I73" s="58">
        <v>119</v>
      </c>
      <c r="J73" s="24"/>
      <c r="K73" s="45"/>
      <c r="L73" s="10"/>
      <c r="M73" s="45"/>
      <c r="N73" s="40"/>
      <c r="O73" s="58">
        <v>139</v>
      </c>
      <c r="P73" s="450"/>
      <c r="Q73" s="451">
        <f>SUM(P73/O73*100)</f>
        <v>0</v>
      </c>
      <c r="R73" s="125">
        <f>SUM(E73+H73+I73+L73+O73)</f>
        <v>258</v>
      </c>
    </row>
    <row r="74" spans="1:18" ht="13.5" thickBot="1">
      <c r="A74" s="229"/>
      <c r="B74" s="8"/>
      <c r="C74" s="116"/>
      <c r="D74" s="116"/>
      <c r="E74" s="201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</row>
    <row r="75" spans="1:18" ht="13.5" thickBot="1">
      <c r="A75" s="14">
        <v>422000</v>
      </c>
      <c r="B75" s="30" t="s">
        <v>57</v>
      </c>
      <c r="C75" s="116"/>
      <c r="D75" s="116"/>
      <c r="E75" s="47">
        <f>SUM(E76:E79)</f>
        <v>0</v>
      </c>
      <c r="F75" s="31"/>
      <c r="G75" s="23"/>
      <c r="H75" s="35">
        <f>SUM(H76:H79)</f>
        <v>0</v>
      </c>
      <c r="I75" s="47">
        <f>SUM(I76:I79)</f>
        <v>0</v>
      </c>
      <c r="J75" s="31"/>
      <c r="K75" s="53"/>
      <c r="L75" s="33">
        <f>SUM(L76:L79)</f>
        <v>100</v>
      </c>
      <c r="M75" s="53"/>
      <c r="N75" s="23"/>
      <c r="O75" s="47">
        <f>SUM(O76:O79)</f>
        <v>93</v>
      </c>
      <c r="P75" s="34"/>
      <c r="Q75" s="23"/>
      <c r="R75" s="47">
        <f>SUM(R76:R79)</f>
        <v>193</v>
      </c>
    </row>
    <row r="76" spans="1:18" ht="12.75">
      <c r="A76" s="126">
        <v>422100</v>
      </c>
      <c r="B76" s="93" t="s">
        <v>87</v>
      </c>
      <c r="C76" s="201"/>
      <c r="D76" s="201"/>
      <c r="E76" s="127">
        <v>0</v>
      </c>
      <c r="F76" s="128"/>
      <c r="G76" s="129"/>
      <c r="H76" s="132"/>
      <c r="I76" s="127">
        <v>0</v>
      </c>
      <c r="J76" s="354"/>
      <c r="K76" s="388"/>
      <c r="L76" s="389"/>
      <c r="M76" s="388"/>
      <c r="N76" s="358"/>
      <c r="O76" s="127">
        <v>52</v>
      </c>
      <c r="P76" s="357"/>
      <c r="Q76" s="358">
        <f>SUM(P76/O76*100)</f>
        <v>0</v>
      </c>
      <c r="R76" s="133">
        <f>SUM(E76+H76+I76+L76+O76)</f>
        <v>52</v>
      </c>
    </row>
    <row r="77" spans="1:18" ht="12.75">
      <c r="A77" s="15">
        <v>422200</v>
      </c>
      <c r="B77" s="29" t="s">
        <v>88</v>
      </c>
      <c r="C77" s="266"/>
      <c r="D77" s="266"/>
      <c r="E77" s="263"/>
      <c r="F77" s="264"/>
      <c r="G77" s="284"/>
      <c r="H77" s="265"/>
      <c r="I77" s="55"/>
      <c r="J77" s="316"/>
      <c r="K77" s="372"/>
      <c r="L77" s="5">
        <v>100</v>
      </c>
      <c r="M77" s="25"/>
      <c r="N77" s="38"/>
      <c r="O77" s="55"/>
      <c r="P77" s="27"/>
      <c r="Q77" s="38"/>
      <c r="R77" s="123">
        <f>SUM(E77+H77+I77+L77+O77)</f>
        <v>100</v>
      </c>
    </row>
    <row r="78" spans="1:18" ht="12.75">
      <c r="A78" s="15">
        <v>422300</v>
      </c>
      <c r="B78" s="29" t="s">
        <v>89</v>
      </c>
      <c r="C78" s="201"/>
      <c r="D78" s="201"/>
      <c r="E78" s="55"/>
      <c r="F78" s="27"/>
      <c r="G78" s="25"/>
      <c r="H78" s="38"/>
      <c r="I78" s="55">
        <v>0</v>
      </c>
      <c r="J78" s="316"/>
      <c r="K78" s="372"/>
      <c r="L78" s="323"/>
      <c r="M78" s="372"/>
      <c r="N78" s="370"/>
      <c r="O78" s="55">
        <v>41</v>
      </c>
      <c r="P78" s="316"/>
      <c r="Q78" s="370"/>
      <c r="R78" s="123">
        <f>SUM(E78+H78+I78+L78+O78)</f>
        <v>41</v>
      </c>
    </row>
    <row r="79" spans="1:18" ht="13.5" thickBot="1">
      <c r="A79" s="16">
        <v>422900</v>
      </c>
      <c r="B79" s="37" t="s">
        <v>107</v>
      </c>
      <c r="C79" s="201"/>
      <c r="D79" s="201"/>
      <c r="E79" s="58"/>
      <c r="F79" s="24"/>
      <c r="G79" s="45"/>
      <c r="H79" s="40"/>
      <c r="I79" s="58">
        <v>0</v>
      </c>
      <c r="J79" s="335"/>
      <c r="K79" s="385"/>
      <c r="L79" s="336"/>
      <c r="M79" s="385"/>
      <c r="N79" s="386"/>
      <c r="O79" s="334"/>
      <c r="P79" s="335"/>
      <c r="Q79" s="386"/>
      <c r="R79" s="122">
        <f>SUM(E79+H79+I79+L79+O79)</f>
        <v>0</v>
      </c>
    </row>
    <row r="80" spans="1:18" ht="13.5" thickBot="1">
      <c r="A80" s="229"/>
      <c r="B80" s="8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</row>
    <row r="81" spans="1:18" ht="13.5" thickBot="1">
      <c r="A81" s="14">
        <v>423000</v>
      </c>
      <c r="B81" s="63" t="s">
        <v>58</v>
      </c>
      <c r="C81" s="116"/>
      <c r="D81" s="116"/>
      <c r="E81" s="47">
        <f>SUM(E82+E83+E84+E90+E94+E101+E104+E105)</f>
        <v>0</v>
      </c>
      <c r="F81" s="31"/>
      <c r="G81" s="23"/>
      <c r="H81" s="35">
        <f>SUM(H82+H83+H84+H90+H94+H101+H104+H105)</f>
        <v>0</v>
      </c>
      <c r="I81" s="47">
        <f>SUM(I82+I83+I84+I90+I94+I101+I104+I105)</f>
        <v>3882</v>
      </c>
      <c r="J81" s="31"/>
      <c r="K81" s="53"/>
      <c r="L81" s="47">
        <f>SUM(L82+L83+L84+L90+L94+L101+L104+L105)</f>
        <v>200</v>
      </c>
      <c r="M81" s="53"/>
      <c r="N81" s="23"/>
      <c r="O81" s="347">
        <f>SUM(O82+O83+O84+O90+O94+O101+O104+O105)</f>
        <v>19841</v>
      </c>
      <c r="P81" s="34"/>
      <c r="Q81" s="23"/>
      <c r="R81" s="47">
        <f>SUM(R82+R83+R84+R90+R94+R101+R104+R105)</f>
        <v>23923</v>
      </c>
    </row>
    <row r="82" spans="1:18" ht="12.75">
      <c r="A82" s="92">
        <v>423100</v>
      </c>
      <c r="B82" s="93" t="s">
        <v>59</v>
      </c>
      <c r="C82" s="201"/>
      <c r="D82" s="201"/>
      <c r="E82" s="49"/>
      <c r="F82" s="94"/>
      <c r="G82" s="95"/>
      <c r="H82" s="96"/>
      <c r="I82" s="49"/>
      <c r="J82" s="94"/>
      <c r="K82" s="95"/>
      <c r="L82" s="130"/>
      <c r="M82" s="95"/>
      <c r="N82" s="96"/>
      <c r="O82" s="49"/>
      <c r="P82" s="131"/>
      <c r="Q82" s="247"/>
      <c r="R82" s="107">
        <f>SUM(E82:O82)</f>
        <v>0</v>
      </c>
    </row>
    <row r="83" spans="1:18" ht="13.5" thickBot="1">
      <c r="A83" s="167">
        <v>423200</v>
      </c>
      <c r="B83" s="102" t="s">
        <v>209</v>
      </c>
      <c r="C83" s="201"/>
      <c r="D83" s="201"/>
      <c r="E83" s="103"/>
      <c r="F83" s="28"/>
      <c r="G83" s="168"/>
      <c r="H83" s="60"/>
      <c r="I83" s="103">
        <v>2207</v>
      </c>
      <c r="J83" s="319"/>
      <c r="K83" s="376"/>
      <c r="L83" s="329"/>
      <c r="M83" s="376"/>
      <c r="N83" s="382"/>
      <c r="O83" s="103">
        <v>300</v>
      </c>
      <c r="P83" s="319"/>
      <c r="Q83" s="382"/>
      <c r="R83" s="192">
        <f>SUM(E83+I83+L83+O83)</f>
        <v>2507</v>
      </c>
    </row>
    <row r="84" spans="1:18" ht="13.5" thickBot="1">
      <c r="A84" s="85">
        <v>423300</v>
      </c>
      <c r="B84" s="193" t="s">
        <v>122</v>
      </c>
      <c r="C84" s="201"/>
      <c r="D84" s="201"/>
      <c r="E84" s="89"/>
      <c r="F84" s="90"/>
      <c r="G84" s="171"/>
      <c r="H84" s="173"/>
      <c r="I84" s="174">
        <f>SUM(I85:I89)</f>
        <v>865</v>
      </c>
      <c r="J84" s="366"/>
      <c r="K84" s="367"/>
      <c r="L84" s="172">
        <f>SUM(L85:L89)</f>
        <v>200</v>
      </c>
      <c r="M84" s="367"/>
      <c r="N84" s="391"/>
      <c r="O84" s="174">
        <f>SUM(O85:O89)</f>
        <v>445</v>
      </c>
      <c r="P84" s="366"/>
      <c r="Q84" s="367"/>
      <c r="R84" s="109">
        <f>SUM(R85:R89)</f>
        <v>1510</v>
      </c>
    </row>
    <row r="85" spans="1:18" ht="12.75" customHeight="1">
      <c r="A85" s="41">
        <v>423311</v>
      </c>
      <c r="B85" s="36" t="s">
        <v>60</v>
      </c>
      <c r="C85" s="201"/>
      <c r="D85" s="201"/>
      <c r="E85" s="56"/>
      <c r="F85" s="32"/>
      <c r="G85" s="51"/>
      <c r="H85" s="20"/>
      <c r="I85" s="56">
        <v>800</v>
      </c>
      <c r="J85" s="312"/>
      <c r="K85" s="369"/>
      <c r="L85" s="169">
        <v>100</v>
      </c>
      <c r="M85" s="369"/>
      <c r="N85" s="362"/>
      <c r="O85" s="56">
        <v>288</v>
      </c>
      <c r="P85" s="312"/>
      <c r="Q85" s="362">
        <f>SUM(P85/O85*100)</f>
        <v>0</v>
      </c>
      <c r="R85" s="112">
        <f>SUM(E85:O85)</f>
        <v>1188</v>
      </c>
    </row>
    <row r="86" spans="1:18" ht="12.75" customHeight="1">
      <c r="A86" s="15">
        <v>423321</v>
      </c>
      <c r="B86" s="29" t="s">
        <v>21</v>
      </c>
      <c r="C86" s="266"/>
      <c r="D86" s="266"/>
      <c r="E86" s="263"/>
      <c r="F86" s="264"/>
      <c r="G86" s="284"/>
      <c r="H86" s="265"/>
      <c r="I86" s="55"/>
      <c r="J86" s="316"/>
      <c r="K86" s="372"/>
      <c r="L86" s="5">
        <v>100</v>
      </c>
      <c r="M86" s="372"/>
      <c r="N86" s="370"/>
      <c r="O86" s="55">
        <v>83</v>
      </c>
      <c r="P86" s="316"/>
      <c r="Q86" s="370"/>
      <c r="R86" s="123">
        <f>SUM(E86:O86)</f>
        <v>183</v>
      </c>
    </row>
    <row r="87" spans="1:18" ht="12.75" customHeight="1">
      <c r="A87" s="15">
        <v>423322</v>
      </c>
      <c r="B87" s="29" t="s">
        <v>61</v>
      </c>
      <c r="C87" s="201"/>
      <c r="D87" s="201"/>
      <c r="E87" s="55"/>
      <c r="F87" s="27"/>
      <c r="G87" s="25"/>
      <c r="H87" s="38"/>
      <c r="I87" s="55"/>
      <c r="J87" s="316"/>
      <c r="K87" s="372"/>
      <c r="L87" s="323"/>
      <c r="M87" s="372"/>
      <c r="N87" s="370"/>
      <c r="O87" s="55">
        <v>74</v>
      </c>
      <c r="P87" s="316"/>
      <c r="Q87" s="370"/>
      <c r="R87" s="123">
        <f>SUM(E87:O87)</f>
        <v>74</v>
      </c>
    </row>
    <row r="88" spans="1:18" ht="12.75" customHeight="1">
      <c r="A88" s="15">
        <v>423391</v>
      </c>
      <c r="B88" s="29" t="s">
        <v>22</v>
      </c>
      <c r="C88" s="201"/>
      <c r="D88" s="201"/>
      <c r="E88" s="55"/>
      <c r="F88" s="27"/>
      <c r="G88" s="25"/>
      <c r="H88" s="38"/>
      <c r="I88" s="55">
        <v>65</v>
      </c>
      <c r="J88" s="316"/>
      <c r="K88" s="372"/>
      <c r="L88" s="323"/>
      <c r="M88" s="372"/>
      <c r="N88" s="370"/>
      <c r="O88" s="55"/>
      <c r="P88" s="316"/>
      <c r="Q88" s="370"/>
      <c r="R88" s="123">
        <f>SUM(E88:O88)</f>
        <v>65</v>
      </c>
    </row>
    <row r="89" spans="1:18" ht="12.75" customHeight="1" thickBot="1">
      <c r="A89" s="16">
        <v>423399</v>
      </c>
      <c r="B89" s="37" t="s">
        <v>62</v>
      </c>
      <c r="C89" s="201"/>
      <c r="D89" s="201"/>
      <c r="E89" s="58"/>
      <c r="F89" s="24"/>
      <c r="G89" s="45"/>
      <c r="H89" s="40"/>
      <c r="I89" s="58"/>
      <c r="J89" s="335"/>
      <c r="K89" s="385"/>
      <c r="L89" s="336"/>
      <c r="M89" s="385"/>
      <c r="N89" s="386"/>
      <c r="O89" s="58"/>
      <c r="P89" s="335"/>
      <c r="Q89" s="386"/>
      <c r="R89" s="122">
        <f>SUM(E89:O89)</f>
        <v>0</v>
      </c>
    </row>
    <row r="90" spans="1:18" ht="13.5" thickBot="1">
      <c r="A90" s="85">
        <v>423400</v>
      </c>
      <c r="B90" s="86" t="s">
        <v>123</v>
      </c>
      <c r="C90" s="201"/>
      <c r="D90" s="201"/>
      <c r="E90" s="89">
        <v>0</v>
      </c>
      <c r="F90" s="90"/>
      <c r="G90" s="171"/>
      <c r="H90" s="173"/>
      <c r="I90" s="174">
        <f>SUM(I91:I93)</f>
        <v>117</v>
      </c>
      <c r="J90" s="366"/>
      <c r="K90" s="367"/>
      <c r="L90" s="174">
        <f>SUM(L91:L93)</f>
        <v>0</v>
      </c>
      <c r="M90" s="367"/>
      <c r="N90" s="391"/>
      <c r="O90" s="174">
        <f>SUM(O91:O93)</f>
        <v>73</v>
      </c>
      <c r="P90" s="366"/>
      <c r="Q90" s="367"/>
      <c r="R90" s="109">
        <f>SUM(R91:R93)</f>
        <v>190</v>
      </c>
    </row>
    <row r="91" spans="1:18" ht="12.75" customHeight="1">
      <c r="A91" s="15">
        <v>42341</v>
      </c>
      <c r="B91" s="29" t="s">
        <v>23</v>
      </c>
      <c r="C91" s="266"/>
      <c r="D91" s="266"/>
      <c r="E91" s="263"/>
      <c r="F91" s="264"/>
      <c r="G91" s="284"/>
      <c r="H91" s="265"/>
      <c r="I91" s="55">
        <v>88</v>
      </c>
      <c r="J91" s="316"/>
      <c r="K91" s="372"/>
      <c r="L91" s="5">
        <v>0</v>
      </c>
      <c r="M91" s="372"/>
      <c r="N91" s="370"/>
      <c r="O91" s="55">
        <v>60</v>
      </c>
      <c r="P91" s="392"/>
      <c r="Q91" s="393"/>
      <c r="R91" s="123">
        <f>SUM(E91:O91)</f>
        <v>148</v>
      </c>
    </row>
    <row r="92" spans="1:18" ht="12.75" customHeight="1">
      <c r="A92" s="15">
        <v>423432</v>
      </c>
      <c r="B92" s="29" t="s">
        <v>63</v>
      </c>
      <c r="C92" s="201"/>
      <c r="D92" s="201"/>
      <c r="E92" s="55"/>
      <c r="F92" s="27"/>
      <c r="G92" s="25"/>
      <c r="H92" s="38"/>
      <c r="I92" s="55">
        <v>29</v>
      </c>
      <c r="J92" s="316"/>
      <c r="K92" s="372"/>
      <c r="L92" s="323"/>
      <c r="M92" s="372"/>
      <c r="N92" s="370"/>
      <c r="O92" s="55">
        <v>13</v>
      </c>
      <c r="P92" s="392"/>
      <c r="Q92" s="393"/>
      <c r="R92" s="123">
        <f>SUM(E92:O92)</f>
        <v>42</v>
      </c>
    </row>
    <row r="93" spans="1:18" ht="12.75" customHeight="1" thickBot="1">
      <c r="A93" s="16">
        <v>423449</v>
      </c>
      <c r="B93" s="37" t="s">
        <v>24</v>
      </c>
      <c r="C93" s="201"/>
      <c r="D93" s="201"/>
      <c r="E93" s="58"/>
      <c r="F93" s="24"/>
      <c r="G93" s="45"/>
      <c r="H93" s="40"/>
      <c r="I93" s="58"/>
      <c r="J93" s="335"/>
      <c r="K93" s="385"/>
      <c r="L93" s="336"/>
      <c r="M93" s="385"/>
      <c r="N93" s="386"/>
      <c r="O93" s="58"/>
      <c r="P93" s="387"/>
      <c r="Q93" s="384"/>
      <c r="R93" s="122">
        <f>SUM(E93:O93)</f>
        <v>0</v>
      </c>
    </row>
    <row r="94" spans="1:18" ht="13.5" thickBot="1">
      <c r="A94" s="180">
        <v>423500</v>
      </c>
      <c r="B94" s="181" t="s">
        <v>124</v>
      </c>
      <c r="C94" s="201"/>
      <c r="D94" s="201"/>
      <c r="E94" s="174">
        <f>SUM(E95:E100)</f>
        <v>0</v>
      </c>
      <c r="F94" s="52"/>
      <c r="G94" s="108"/>
      <c r="H94" s="175"/>
      <c r="I94" s="174">
        <f>SUM(I95:I100)</f>
        <v>0</v>
      </c>
      <c r="J94" s="366"/>
      <c r="K94" s="367"/>
      <c r="L94" s="390"/>
      <c r="M94" s="367"/>
      <c r="N94" s="391"/>
      <c r="O94" s="174">
        <f>SUM(O95:O100)</f>
        <v>10356</v>
      </c>
      <c r="P94" s="366"/>
      <c r="Q94" s="367">
        <f>SUM(P94/O94*100)</f>
        <v>0</v>
      </c>
      <c r="R94" s="109">
        <f>SUM(R95:R100)</f>
        <v>10356</v>
      </c>
    </row>
    <row r="95" spans="1:18" ht="12.75" customHeight="1">
      <c r="A95" s="41">
        <v>423521</v>
      </c>
      <c r="B95" s="36" t="s">
        <v>25</v>
      </c>
      <c r="C95" s="201"/>
      <c r="D95" s="201"/>
      <c r="E95" s="56"/>
      <c r="F95" s="32"/>
      <c r="G95" s="51"/>
      <c r="H95" s="20"/>
      <c r="I95" s="56"/>
      <c r="J95" s="312"/>
      <c r="K95" s="369"/>
      <c r="L95" s="328"/>
      <c r="M95" s="369"/>
      <c r="N95" s="362"/>
      <c r="O95" s="56"/>
      <c r="P95" s="312"/>
      <c r="Q95" s="362"/>
      <c r="R95" s="112">
        <f aca="true" t="shared" si="3" ref="R95:R100">SUM(E95:O95)</f>
        <v>0</v>
      </c>
    </row>
    <row r="96" spans="1:18" ht="12.75" customHeight="1">
      <c r="A96" s="15">
        <v>423591</v>
      </c>
      <c r="B96" s="29" t="s">
        <v>64</v>
      </c>
      <c r="C96" s="201"/>
      <c r="D96" s="201"/>
      <c r="E96" s="55"/>
      <c r="F96" s="27"/>
      <c r="G96" s="25"/>
      <c r="H96" s="38"/>
      <c r="I96" s="55"/>
      <c r="J96" s="316"/>
      <c r="K96" s="372"/>
      <c r="L96" s="323"/>
      <c r="M96" s="372"/>
      <c r="N96" s="370"/>
      <c r="O96" s="55">
        <v>5762</v>
      </c>
      <c r="P96" s="316"/>
      <c r="Q96" s="370"/>
      <c r="R96" s="123">
        <f t="shared" si="3"/>
        <v>5762</v>
      </c>
    </row>
    <row r="97" spans="1:18" ht="12.75" customHeight="1">
      <c r="A97" s="15">
        <v>423592</v>
      </c>
      <c r="B97" s="29" t="s">
        <v>200</v>
      </c>
      <c r="C97" s="201"/>
      <c r="D97" s="201"/>
      <c r="E97" s="315"/>
      <c r="F97" s="27"/>
      <c r="G97" s="25"/>
      <c r="H97" s="38"/>
      <c r="I97" s="55"/>
      <c r="J97" s="316"/>
      <c r="K97" s="372"/>
      <c r="L97" s="323"/>
      <c r="M97" s="372"/>
      <c r="N97" s="370"/>
      <c r="O97" s="55"/>
      <c r="P97" s="316"/>
      <c r="Q97" s="370"/>
      <c r="R97" s="123">
        <f t="shared" si="3"/>
        <v>0</v>
      </c>
    </row>
    <row r="98" spans="1:18" ht="12.75" customHeight="1">
      <c r="A98" s="15">
        <v>4235921</v>
      </c>
      <c r="B98" s="29" t="s">
        <v>65</v>
      </c>
      <c r="C98" s="201"/>
      <c r="D98" s="201"/>
      <c r="E98" s="55"/>
      <c r="F98" s="27"/>
      <c r="G98" s="25"/>
      <c r="H98" s="38"/>
      <c r="I98" s="55"/>
      <c r="J98" s="316"/>
      <c r="K98" s="372"/>
      <c r="L98" s="323"/>
      <c r="M98" s="372"/>
      <c r="N98" s="370"/>
      <c r="O98" s="55">
        <v>17</v>
      </c>
      <c r="P98" s="316"/>
      <c r="Q98" s="370"/>
      <c r="R98" s="123">
        <f t="shared" si="3"/>
        <v>17</v>
      </c>
    </row>
    <row r="99" spans="1:18" ht="12.75" customHeight="1">
      <c r="A99" s="167">
        <v>4235923</v>
      </c>
      <c r="B99" s="102" t="s">
        <v>135</v>
      </c>
      <c r="C99" s="201"/>
      <c r="D99" s="201"/>
      <c r="E99" s="103"/>
      <c r="F99" s="28"/>
      <c r="G99" s="168"/>
      <c r="H99" s="60"/>
      <c r="I99" s="103"/>
      <c r="J99" s="319"/>
      <c r="K99" s="376"/>
      <c r="L99" s="329"/>
      <c r="M99" s="376"/>
      <c r="N99" s="382"/>
      <c r="O99" s="103"/>
      <c r="P99" s="319"/>
      <c r="Q99" s="382"/>
      <c r="R99" s="123">
        <f t="shared" si="3"/>
        <v>0</v>
      </c>
    </row>
    <row r="100" spans="1:18" ht="12.75" customHeight="1" thickBot="1">
      <c r="A100" s="16">
        <v>423599</v>
      </c>
      <c r="B100" s="37" t="s">
        <v>26</v>
      </c>
      <c r="C100" s="201"/>
      <c r="D100" s="201"/>
      <c r="E100" s="285"/>
      <c r="F100" s="24"/>
      <c r="G100" s="45"/>
      <c r="H100" s="40"/>
      <c r="I100" s="58"/>
      <c r="J100" s="335"/>
      <c r="K100" s="385"/>
      <c r="L100" s="336"/>
      <c r="M100" s="385"/>
      <c r="N100" s="386"/>
      <c r="O100" s="58">
        <v>4577</v>
      </c>
      <c r="P100" s="335"/>
      <c r="Q100" s="386"/>
      <c r="R100" s="122">
        <f t="shared" si="3"/>
        <v>4577</v>
      </c>
    </row>
    <row r="101" spans="1:18" ht="13.5" thickBot="1">
      <c r="A101" s="180">
        <v>423600</v>
      </c>
      <c r="B101" s="194" t="s">
        <v>138</v>
      </c>
      <c r="C101" s="201"/>
      <c r="D101" s="201"/>
      <c r="E101" s="174"/>
      <c r="F101" s="52"/>
      <c r="G101" s="108"/>
      <c r="H101" s="182"/>
      <c r="I101" s="174">
        <f>SUM(I102:I103)</f>
        <v>693</v>
      </c>
      <c r="J101" s="366"/>
      <c r="K101" s="367"/>
      <c r="L101" s="174">
        <f>SUM(L102:L103)</f>
        <v>0</v>
      </c>
      <c r="M101" s="367"/>
      <c r="N101" s="391"/>
      <c r="O101" s="174">
        <f>SUM(O102:O103)</f>
        <v>412</v>
      </c>
      <c r="P101" s="366"/>
      <c r="Q101" s="391"/>
      <c r="R101" s="174">
        <f>SUM(R102:R103)</f>
        <v>1105</v>
      </c>
    </row>
    <row r="102" spans="1:18" ht="12.75">
      <c r="A102" s="41">
        <v>423611</v>
      </c>
      <c r="B102" s="252" t="s">
        <v>136</v>
      </c>
      <c r="C102" s="201"/>
      <c r="D102" s="201"/>
      <c r="E102" s="56"/>
      <c r="F102" s="32"/>
      <c r="G102" s="51"/>
      <c r="H102" s="20"/>
      <c r="I102" s="56">
        <v>693</v>
      </c>
      <c r="J102" s="312"/>
      <c r="K102" s="369"/>
      <c r="L102" s="328"/>
      <c r="M102" s="369"/>
      <c r="N102" s="362"/>
      <c r="O102" s="56">
        <v>103</v>
      </c>
      <c r="P102" s="394"/>
      <c r="Q102" s="395"/>
      <c r="R102" s="112">
        <f>SUM(E102:O102)</f>
        <v>796</v>
      </c>
    </row>
    <row r="103" spans="1:18" ht="13.5" thickBot="1">
      <c r="A103" s="61">
        <v>423613</v>
      </c>
      <c r="B103" s="253" t="s">
        <v>137</v>
      </c>
      <c r="C103" s="201"/>
      <c r="D103" s="201"/>
      <c r="E103" s="50"/>
      <c r="F103" s="42"/>
      <c r="G103" s="98"/>
      <c r="H103" s="22"/>
      <c r="I103" s="50"/>
      <c r="J103" s="351"/>
      <c r="K103" s="396"/>
      <c r="L103" s="397"/>
      <c r="M103" s="396"/>
      <c r="N103" s="398"/>
      <c r="O103" s="50">
        <v>309</v>
      </c>
      <c r="P103" s="399"/>
      <c r="Q103" s="400"/>
      <c r="R103" s="80">
        <f>SUM(E103:O103)</f>
        <v>309</v>
      </c>
    </row>
    <row r="104" spans="1:18" ht="13.5" thickBot="1">
      <c r="A104" s="189">
        <v>423700</v>
      </c>
      <c r="B104" s="190" t="s">
        <v>66</v>
      </c>
      <c r="C104" s="201"/>
      <c r="D104" s="201"/>
      <c r="E104" s="166"/>
      <c r="F104" s="46"/>
      <c r="G104" s="17"/>
      <c r="H104" s="21"/>
      <c r="I104" s="166"/>
      <c r="J104" s="349"/>
      <c r="K104" s="401"/>
      <c r="L104" s="402"/>
      <c r="M104" s="401"/>
      <c r="N104" s="374"/>
      <c r="O104" s="166">
        <v>160</v>
      </c>
      <c r="P104" s="403"/>
      <c r="Q104" s="404">
        <f>SUM(P104/O104*100)</f>
        <v>0</v>
      </c>
      <c r="R104" s="64">
        <f>SUM(E104:O104)</f>
        <v>160</v>
      </c>
    </row>
    <row r="105" spans="1:18" ht="13.5" thickBot="1">
      <c r="A105" s="180">
        <v>423900</v>
      </c>
      <c r="B105" s="181" t="s">
        <v>67</v>
      </c>
      <c r="C105" s="201"/>
      <c r="D105" s="201"/>
      <c r="E105" s="174"/>
      <c r="F105" s="52"/>
      <c r="G105" s="108"/>
      <c r="H105" s="182"/>
      <c r="I105" s="174">
        <f>SUM(I106:I107)</f>
        <v>0</v>
      </c>
      <c r="J105" s="366"/>
      <c r="K105" s="367"/>
      <c r="L105" s="390"/>
      <c r="M105" s="367"/>
      <c r="N105" s="391"/>
      <c r="O105" s="174">
        <f>SUM(O106:O107)</f>
        <v>8095</v>
      </c>
      <c r="P105" s="366"/>
      <c r="Q105" s="391"/>
      <c r="R105" s="174">
        <f>SUM(R106:R107)</f>
        <v>8095</v>
      </c>
    </row>
    <row r="106" spans="1:18" ht="12.75">
      <c r="A106" s="41">
        <v>423911</v>
      </c>
      <c r="B106" s="36" t="s">
        <v>207</v>
      </c>
      <c r="C106" s="201"/>
      <c r="D106" s="201"/>
      <c r="E106" s="56"/>
      <c r="F106" s="32"/>
      <c r="G106" s="51"/>
      <c r="H106" s="20"/>
      <c r="I106" s="56"/>
      <c r="J106" s="312"/>
      <c r="K106" s="369"/>
      <c r="L106" s="328"/>
      <c r="M106" s="369"/>
      <c r="N106" s="362"/>
      <c r="O106" s="56">
        <v>10</v>
      </c>
      <c r="P106" s="394"/>
      <c r="Q106" s="406"/>
      <c r="R106" s="87">
        <f>SUM(E106:O106)</f>
        <v>10</v>
      </c>
    </row>
    <row r="107" spans="1:18" ht="13.5" thickBot="1">
      <c r="A107" s="16">
        <v>423912</v>
      </c>
      <c r="B107" s="37" t="s">
        <v>139</v>
      </c>
      <c r="C107" s="201"/>
      <c r="D107" s="201"/>
      <c r="E107" s="58"/>
      <c r="F107" s="24"/>
      <c r="G107" s="45"/>
      <c r="H107" s="40"/>
      <c r="I107" s="58"/>
      <c r="J107" s="335"/>
      <c r="K107" s="385"/>
      <c r="L107" s="336"/>
      <c r="M107" s="385"/>
      <c r="N107" s="386"/>
      <c r="O107" s="58">
        <v>8085</v>
      </c>
      <c r="P107" s="387"/>
      <c r="Q107" s="407"/>
      <c r="R107" s="125">
        <f>SUM(E107:O107)</f>
        <v>8085</v>
      </c>
    </row>
    <row r="108" spans="1:18" ht="13.5" thickBot="1">
      <c r="A108" s="8"/>
      <c r="B108" s="8"/>
      <c r="C108" s="116"/>
      <c r="D108" s="116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1"/>
      <c r="Q108" s="201"/>
      <c r="R108" s="201"/>
    </row>
    <row r="109" spans="1:18" ht="13.5" thickBot="1">
      <c r="A109" s="14">
        <v>424000</v>
      </c>
      <c r="B109" s="30" t="s">
        <v>68</v>
      </c>
      <c r="C109" s="116"/>
      <c r="D109" s="116"/>
      <c r="E109" s="47">
        <f>SUM(E110:E112)</f>
        <v>0</v>
      </c>
      <c r="F109" s="31"/>
      <c r="G109" s="53"/>
      <c r="H109" s="12">
        <f>SUM(H110:H112)</f>
        <v>0</v>
      </c>
      <c r="I109" s="47">
        <f>SUM(I110:I112)</f>
        <v>662</v>
      </c>
      <c r="J109" s="31"/>
      <c r="K109" s="53"/>
      <c r="L109" s="6">
        <f>SUM(L110:L112)</f>
        <v>667</v>
      </c>
      <c r="M109" s="53"/>
      <c r="N109" s="23"/>
      <c r="O109" s="47">
        <f>SUM(O110:O112)</f>
        <v>530</v>
      </c>
      <c r="P109" s="31"/>
      <c r="Q109" s="53"/>
      <c r="R109" s="54">
        <f>SUM(R110:R112)</f>
        <v>1859</v>
      </c>
    </row>
    <row r="110" spans="1:18" ht="12.75">
      <c r="A110" s="92">
        <v>4243111</v>
      </c>
      <c r="B110" s="93" t="s">
        <v>27</v>
      </c>
      <c r="C110" s="201"/>
      <c r="D110" s="201"/>
      <c r="E110" s="49"/>
      <c r="F110" s="94"/>
      <c r="G110" s="95"/>
      <c r="H110" s="96"/>
      <c r="I110" s="324"/>
      <c r="J110" s="325"/>
      <c r="K110" s="378"/>
      <c r="L110" s="326"/>
      <c r="M110" s="378"/>
      <c r="N110" s="379"/>
      <c r="O110" s="49">
        <v>115</v>
      </c>
      <c r="P110" s="325"/>
      <c r="Q110" s="378"/>
      <c r="R110" s="191">
        <f>SUM(E110:O110)</f>
        <v>115</v>
      </c>
    </row>
    <row r="111" spans="1:18" ht="12.75">
      <c r="A111" s="189">
        <v>424900</v>
      </c>
      <c r="B111" s="190" t="s">
        <v>116</v>
      </c>
      <c r="C111" s="201"/>
      <c r="D111" s="201"/>
      <c r="E111" s="166"/>
      <c r="F111" s="46"/>
      <c r="G111" s="17"/>
      <c r="H111" s="21"/>
      <c r="I111" s="373"/>
      <c r="J111" s="349"/>
      <c r="K111" s="401"/>
      <c r="L111" s="479">
        <v>667</v>
      </c>
      <c r="M111" s="401"/>
      <c r="N111" s="374"/>
      <c r="O111" s="166">
        <v>223</v>
      </c>
      <c r="P111" s="349"/>
      <c r="Q111" s="401"/>
      <c r="R111" s="81">
        <f>SUM(E111:O111)</f>
        <v>890</v>
      </c>
    </row>
    <row r="112" spans="1:18" ht="13.5" thickBot="1">
      <c r="A112" s="16">
        <v>424351</v>
      </c>
      <c r="B112" s="37" t="s">
        <v>157</v>
      </c>
      <c r="C112" s="201"/>
      <c r="D112" s="201"/>
      <c r="E112" s="58"/>
      <c r="F112" s="24"/>
      <c r="G112" s="45"/>
      <c r="H112" s="40"/>
      <c r="I112" s="58">
        <v>662</v>
      </c>
      <c r="J112" s="335"/>
      <c r="K112" s="385"/>
      <c r="L112" s="336"/>
      <c r="M112" s="385"/>
      <c r="N112" s="386"/>
      <c r="O112" s="58">
        <v>192</v>
      </c>
      <c r="P112" s="335"/>
      <c r="Q112" s="385"/>
      <c r="R112" s="125">
        <f>SUM(E112:O112)</f>
        <v>854</v>
      </c>
    </row>
    <row r="113" spans="1:18" ht="13.5" thickBot="1">
      <c r="A113" s="8"/>
      <c r="B113" s="8"/>
      <c r="C113" s="116"/>
      <c r="D113" s="116"/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  <c r="P113" s="201"/>
      <c r="Q113" s="201"/>
      <c r="R113" s="201"/>
    </row>
    <row r="114" spans="1:18" ht="13.5" thickBot="1">
      <c r="A114" s="14">
        <v>425000</v>
      </c>
      <c r="B114" s="30" t="s">
        <v>69</v>
      </c>
      <c r="C114" s="116"/>
      <c r="D114" s="116"/>
      <c r="E114" s="47">
        <f>SUM(E115+E125)</f>
        <v>0</v>
      </c>
      <c r="F114" s="31"/>
      <c r="G114" s="53"/>
      <c r="H114" s="12">
        <f>SUM(H115+H125)</f>
        <v>0</v>
      </c>
      <c r="I114" s="47">
        <f>SUM(I115+I125)</f>
        <v>2716</v>
      </c>
      <c r="J114" s="31"/>
      <c r="K114" s="53"/>
      <c r="L114" s="6">
        <f>SUM(L115+L125)</f>
        <v>0</v>
      </c>
      <c r="M114" s="53"/>
      <c r="N114" s="23"/>
      <c r="O114" s="47">
        <f>SUM(O115+O125)</f>
        <v>1447</v>
      </c>
      <c r="P114" s="31"/>
      <c r="Q114" s="53"/>
      <c r="R114" s="54">
        <f>SUM(E114:O114)</f>
        <v>4163</v>
      </c>
    </row>
    <row r="115" spans="1:18" ht="13.5" thickBot="1">
      <c r="A115" s="13">
        <v>425100</v>
      </c>
      <c r="B115" s="88" t="s">
        <v>70</v>
      </c>
      <c r="C115" s="116"/>
      <c r="D115" s="116"/>
      <c r="E115" s="47">
        <f>SUM(E116:E124)</f>
        <v>0</v>
      </c>
      <c r="F115" s="31"/>
      <c r="G115" s="53"/>
      <c r="H115" s="12">
        <f>SUM(H116:H124)</f>
        <v>0</v>
      </c>
      <c r="I115" s="47">
        <f>SUM(I116:I124)</f>
        <v>586</v>
      </c>
      <c r="J115" s="31"/>
      <c r="K115" s="53"/>
      <c r="L115" s="47">
        <f>SUM(L116:L124)</f>
        <v>0</v>
      </c>
      <c r="M115" s="53"/>
      <c r="N115" s="23"/>
      <c r="O115" s="47">
        <f>SUM(O116:O124)</f>
        <v>196</v>
      </c>
      <c r="P115" s="31"/>
      <c r="Q115" s="53"/>
      <c r="R115" s="47">
        <f>SUM(R116:R124)</f>
        <v>782</v>
      </c>
    </row>
    <row r="116" spans="1:18" ht="12.75" customHeight="1">
      <c r="A116" s="41">
        <v>425111</v>
      </c>
      <c r="B116" s="36" t="s">
        <v>28</v>
      </c>
      <c r="C116" s="201"/>
      <c r="D116" s="201"/>
      <c r="E116" s="56"/>
      <c r="F116" s="32"/>
      <c r="G116" s="51"/>
      <c r="H116" s="362"/>
      <c r="I116" s="56">
        <v>73</v>
      </c>
      <c r="J116" s="312"/>
      <c r="K116" s="369"/>
      <c r="L116" s="328"/>
      <c r="M116" s="369"/>
      <c r="N116" s="362"/>
      <c r="O116" s="56"/>
      <c r="P116" s="32"/>
      <c r="Q116" s="51"/>
      <c r="R116" s="87">
        <f aca="true" t="shared" si="4" ref="R116:R124">SUM(E116:O116)</f>
        <v>73</v>
      </c>
    </row>
    <row r="117" spans="1:18" ht="12.75" customHeight="1">
      <c r="A117" s="15">
        <v>425112</v>
      </c>
      <c r="B117" s="29" t="s">
        <v>29</v>
      </c>
      <c r="C117" s="201"/>
      <c r="D117" s="201"/>
      <c r="E117" s="55"/>
      <c r="F117" s="27"/>
      <c r="G117" s="25"/>
      <c r="H117" s="370"/>
      <c r="I117" s="55"/>
      <c r="J117" s="316"/>
      <c r="K117" s="372"/>
      <c r="L117" s="323"/>
      <c r="M117" s="372"/>
      <c r="N117" s="370"/>
      <c r="O117" s="55">
        <v>2</v>
      </c>
      <c r="P117" s="27"/>
      <c r="Q117" s="25"/>
      <c r="R117" s="81">
        <f t="shared" si="4"/>
        <v>2</v>
      </c>
    </row>
    <row r="118" spans="1:18" ht="12.75" customHeight="1">
      <c r="A118" s="15">
        <v>425113</v>
      </c>
      <c r="B118" s="29" t="s">
        <v>30</v>
      </c>
      <c r="C118" s="201"/>
      <c r="D118" s="201"/>
      <c r="E118" s="263"/>
      <c r="F118" s="27"/>
      <c r="G118" s="25"/>
      <c r="H118" s="370"/>
      <c r="I118" s="55"/>
      <c r="J118" s="316"/>
      <c r="K118" s="372"/>
      <c r="L118" s="323"/>
      <c r="M118" s="372"/>
      <c r="N118" s="370"/>
      <c r="O118" s="55"/>
      <c r="P118" s="27"/>
      <c r="Q118" s="25"/>
      <c r="R118" s="81">
        <f t="shared" si="4"/>
        <v>0</v>
      </c>
    </row>
    <row r="119" spans="1:18" ht="12.75" customHeight="1">
      <c r="A119" s="15">
        <v>425114</v>
      </c>
      <c r="B119" s="29" t="s">
        <v>132</v>
      </c>
      <c r="C119" s="201"/>
      <c r="D119" s="201"/>
      <c r="E119" s="55"/>
      <c r="F119" s="27"/>
      <c r="G119" s="25"/>
      <c r="H119" s="370"/>
      <c r="I119" s="55"/>
      <c r="J119" s="316"/>
      <c r="K119" s="372"/>
      <c r="L119" s="323"/>
      <c r="M119" s="372"/>
      <c r="N119" s="370"/>
      <c r="O119" s="55"/>
      <c r="P119" s="27"/>
      <c r="Q119" s="25"/>
      <c r="R119" s="81">
        <f t="shared" si="4"/>
        <v>0</v>
      </c>
    </row>
    <row r="120" spans="1:18" ht="12.75" customHeight="1">
      <c r="A120" s="15">
        <v>425115</v>
      </c>
      <c r="B120" s="29" t="s">
        <v>71</v>
      </c>
      <c r="C120" s="201"/>
      <c r="D120" s="201"/>
      <c r="E120" s="55"/>
      <c r="F120" s="27"/>
      <c r="G120" s="25"/>
      <c r="H120" s="370"/>
      <c r="I120" s="55">
        <v>254</v>
      </c>
      <c r="J120" s="316"/>
      <c r="K120" s="372"/>
      <c r="L120" s="323"/>
      <c r="M120" s="372"/>
      <c r="N120" s="370"/>
      <c r="O120" s="55">
        <v>178</v>
      </c>
      <c r="P120" s="27"/>
      <c r="Q120" s="25"/>
      <c r="R120" s="81">
        <f t="shared" si="4"/>
        <v>432</v>
      </c>
    </row>
    <row r="121" spans="1:18" ht="12.75" customHeight="1">
      <c r="A121" s="15">
        <v>425117</v>
      </c>
      <c r="B121" s="29" t="s">
        <v>31</v>
      </c>
      <c r="C121" s="201"/>
      <c r="D121" s="201"/>
      <c r="E121" s="55"/>
      <c r="F121" s="27"/>
      <c r="G121" s="25"/>
      <c r="H121" s="370"/>
      <c r="I121" s="55">
        <v>67</v>
      </c>
      <c r="J121" s="316"/>
      <c r="K121" s="372"/>
      <c r="L121" s="323"/>
      <c r="M121" s="372"/>
      <c r="N121" s="370"/>
      <c r="O121" s="55">
        <v>5</v>
      </c>
      <c r="P121" s="27"/>
      <c r="Q121" s="25"/>
      <c r="R121" s="81">
        <f t="shared" si="4"/>
        <v>72</v>
      </c>
    </row>
    <row r="122" spans="1:18" ht="12.75" customHeight="1">
      <c r="A122" s="15">
        <v>425118</v>
      </c>
      <c r="B122" s="29" t="s">
        <v>140</v>
      </c>
      <c r="C122" s="201"/>
      <c r="D122" s="201"/>
      <c r="E122" s="55"/>
      <c r="F122" s="27"/>
      <c r="G122" s="25"/>
      <c r="H122" s="370"/>
      <c r="I122" s="55"/>
      <c r="J122" s="316"/>
      <c r="K122" s="372"/>
      <c r="L122" s="323"/>
      <c r="M122" s="372"/>
      <c r="N122" s="370"/>
      <c r="O122" s="55"/>
      <c r="P122" s="27"/>
      <c r="Q122" s="25"/>
      <c r="R122" s="81">
        <f t="shared" si="4"/>
        <v>0</v>
      </c>
    </row>
    <row r="123" spans="1:18" ht="12.75" customHeight="1">
      <c r="A123" s="15">
        <v>425119</v>
      </c>
      <c r="B123" s="29" t="s">
        <v>75</v>
      </c>
      <c r="C123" s="201"/>
      <c r="D123" s="201"/>
      <c r="E123" s="55"/>
      <c r="F123" s="27"/>
      <c r="G123" s="25"/>
      <c r="H123" s="370"/>
      <c r="I123" s="55">
        <v>52</v>
      </c>
      <c r="J123" s="316"/>
      <c r="K123" s="372"/>
      <c r="L123" s="323"/>
      <c r="M123" s="372"/>
      <c r="N123" s="370"/>
      <c r="O123" s="55">
        <v>7</v>
      </c>
      <c r="P123" s="27"/>
      <c r="Q123" s="25"/>
      <c r="R123" s="81">
        <f t="shared" si="4"/>
        <v>59</v>
      </c>
    </row>
    <row r="124" spans="1:18" ht="12.75" customHeight="1" thickBot="1">
      <c r="A124" s="167">
        <v>425191</v>
      </c>
      <c r="B124" s="102" t="s">
        <v>32</v>
      </c>
      <c r="C124" s="201"/>
      <c r="D124" s="201"/>
      <c r="E124" s="103"/>
      <c r="F124" s="28"/>
      <c r="G124" s="168"/>
      <c r="H124" s="382"/>
      <c r="I124" s="103">
        <v>140</v>
      </c>
      <c r="J124" s="319"/>
      <c r="K124" s="376"/>
      <c r="L124" s="329"/>
      <c r="M124" s="376"/>
      <c r="N124" s="382"/>
      <c r="O124" s="103">
        <v>4</v>
      </c>
      <c r="P124" s="28"/>
      <c r="Q124" s="168"/>
      <c r="R124" s="456">
        <f t="shared" si="4"/>
        <v>144</v>
      </c>
    </row>
    <row r="125" spans="1:18" ht="13.5" thickBot="1">
      <c r="A125" s="13">
        <v>425200</v>
      </c>
      <c r="B125" s="88" t="s">
        <v>72</v>
      </c>
      <c r="C125" s="116"/>
      <c r="D125" s="116"/>
      <c r="E125" s="47">
        <f>SUM(E126:E137)</f>
        <v>0</v>
      </c>
      <c r="F125" s="31"/>
      <c r="G125" s="53"/>
      <c r="H125" s="12">
        <f>SUM(H126:H137)</f>
        <v>0</v>
      </c>
      <c r="I125" s="47">
        <f>SUM(I126:I138)</f>
        <v>2130</v>
      </c>
      <c r="J125" s="31"/>
      <c r="K125" s="53"/>
      <c r="L125" s="47">
        <f>SUM(L126:L138)</f>
        <v>0</v>
      </c>
      <c r="M125" s="53"/>
      <c r="N125" s="23"/>
      <c r="O125" s="47">
        <f>SUM(O126:O138)</f>
        <v>1251</v>
      </c>
      <c r="P125" s="31"/>
      <c r="Q125" s="53"/>
      <c r="R125" s="47">
        <f>SUM(R126:R138)</f>
        <v>3381</v>
      </c>
    </row>
    <row r="126" spans="1:18" ht="12.75" customHeight="1">
      <c r="A126" s="92">
        <v>425211</v>
      </c>
      <c r="B126" s="93" t="s">
        <v>33</v>
      </c>
      <c r="C126" s="201"/>
      <c r="D126" s="201"/>
      <c r="E126" s="49"/>
      <c r="F126" s="94"/>
      <c r="G126" s="95"/>
      <c r="H126" s="379"/>
      <c r="I126" s="49"/>
      <c r="J126" s="325"/>
      <c r="K126" s="378"/>
      <c r="L126" s="326"/>
      <c r="M126" s="378"/>
      <c r="N126" s="379"/>
      <c r="O126" s="324"/>
      <c r="P126" s="325"/>
      <c r="Q126" s="379"/>
      <c r="R126" s="49">
        <f aca="true" t="shared" si="5" ref="R126:R138">SUM(E126:O126)</f>
        <v>0</v>
      </c>
    </row>
    <row r="127" spans="1:18" ht="12.75" customHeight="1">
      <c r="A127" s="15">
        <v>425212</v>
      </c>
      <c r="B127" s="29" t="s">
        <v>73</v>
      </c>
      <c r="C127" s="201"/>
      <c r="D127" s="201"/>
      <c r="E127" s="56"/>
      <c r="F127" s="32"/>
      <c r="G127" s="51"/>
      <c r="H127" s="362"/>
      <c r="I127" s="56"/>
      <c r="J127" s="312"/>
      <c r="K127" s="369"/>
      <c r="L127" s="328"/>
      <c r="M127" s="369"/>
      <c r="N127" s="362"/>
      <c r="O127" s="311"/>
      <c r="P127" s="312"/>
      <c r="Q127" s="362"/>
      <c r="R127" s="56">
        <f t="shared" si="5"/>
        <v>0</v>
      </c>
    </row>
    <row r="128" spans="1:18" ht="12.75" customHeight="1">
      <c r="A128" s="15">
        <v>425219</v>
      </c>
      <c r="B128" s="29" t="s">
        <v>84</v>
      </c>
      <c r="C128" s="201"/>
      <c r="D128" s="201"/>
      <c r="E128" s="55"/>
      <c r="F128" s="27"/>
      <c r="G128" s="25"/>
      <c r="H128" s="370"/>
      <c r="I128" s="55"/>
      <c r="J128" s="316"/>
      <c r="K128" s="372"/>
      <c r="L128" s="323"/>
      <c r="M128" s="372"/>
      <c r="N128" s="370"/>
      <c r="O128" s="55">
        <v>28</v>
      </c>
      <c r="P128" s="316"/>
      <c r="Q128" s="370"/>
      <c r="R128" s="56">
        <f t="shared" si="5"/>
        <v>28</v>
      </c>
    </row>
    <row r="129" spans="1:18" ht="12.75" customHeight="1">
      <c r="A129" s="15">
        <v>425221</v>
      </c>
      <c r="B129" s="29" t="s">
        <v>133</v>
      </c>
      <c r="C129" s="201"/>
      <c r="D129" s="201"/>
      <c r="E129" s="55"/>
      <c r="F129" s="27"/>
      <c r="G129" s="25"/>
      <c r="H129" s="370"/>
      <c r="I129" s="55"/>
      <c r="J129" s="316"/>
      <c r="K129" s="372"/>
      <c r="L129" s="323"/>
      <c r="M129" s="372"/>
      <c r="N129" s="370"/>
      <c r="O129" s="55">
        <v>90</v>
      </c>
      <c r="P129" s="316"/>
      <c r="Q129" s="370"/>
      <c r="R129" s="56">
        <f t="shared" si="5"/>
        <v>90</v>
      </c>
    </row>
    <row r="130" spans="1:18" ht="12.75" customHeight="1">
      <c r="A130" s="15">
        <v>425222</v>
      </c>
      <c r="B130" s="29" t="s">
        <v>34</v>
      </c>
      <c r="C130" s="201"/>
      <c r="D130" s="201"/>
      <c r="E130" s="55"/>
      <c r="F130" s="27"/>
      <c r="G130" s="25"/>
      <c r="H130" s="370"/>
      <c r="I130" s="55"/>
      <c r="J130" s="316"/>
      <c r="K130" s="372"/>
      <c r="L130" s="323"/>
      <c r="M130" s="372"/>
      <c r="N130" s="370"/>
      <c r="O130" s="55">
        <v>157</v>
      </c>
      <c r="P130" s="316"/>
      <c r="Q130" s="370"/>
      <c r="R130" s="56">
        <f t="shared" si="5"/>
        <v>157</v>
      </c>
    </row>
    <row r="131" spans="1:18" ht="12.75" customHeight="1">
      <c r="A131" s="15">
        <v>425223</v>
      </c>
      <c r="B131" s="29" t="s">
        <v>94</v>
      </c>
      <c r="C131" s="201"/>
      <c r="D131" s="201"/>
      <c r="E131" s="55"/>
      <c r="F131" s="27"/>
      <c r="G131" s="25"/>
      <c r="H131" s="370"/>
      <c r="I131" s="55">
        <v>884</v>
      </c>
      <c r="J131" s="316"/>
      <c r="K131" s="372"/>
      <c r="L131" s="323"/>
      <c r="M131" s="372"/>
      <c r="N131" s="370"/>
      <c r="O131" s="55">
        <v>324</v>
      </c>
      <c r="P131" s="316"/>
      <c r="Q131" s="370"/>
      <c r="R131" s="56">
        <f t="shared" si="5"/>
        <v>1208</v>
      </c>
    </row>
    <row r="132" spans="1:18" ht="12.75" customHeight="1">
      <c r="A132" s="15">
        <v>425224</v>
      </c>
      <c r="B132" s="29" t="s">
        <v>35</v>
      </c>
      <c r="C132" s="201"/>
      <c r="D132" s="201"/>
      <c r="E132" s="55"/>
      <c r="F132" s="27"/>
      <c r="G132" s="25"/>
      <c r="H132" s="370"/>
      <c r="I132" s="55">
        <v>266</v>
      </c>
      <c r="J132" s="316"/>
      <c r="K132" s="372"/>
      <c r="L132" s="323"/>
      <c r="M132" s="372"/>
      <c r="N132" s="370"/>
      <c r="O132" s="55">
        <v>25</v>
      </c>
      <c r="P132" s="316"/>
      <c r="Q132" s="370"/>
      <c r="R132" s="56">
        <f t="shared" si="5"/>
        <v>291</v>
      </c>
    </row>
    <row r="133" spans="1:18" ht="12.75" customHeight="1">
      <c r="A133" s="15">
        <v>425225</v>
      </c>
      <c r="B133" s="29" t="s">
        <v>36</v>
      </c>
      <c r="C133" s="201"/>
      <c r="D133" s="201"/>
      <c r="E133" s="55"/>
      <c r="F133" s="27"/>
      <c r="G133" s="25"/>
      <c r="H133" s="370"/>
      <c r="I133" s="55">
        <v>115</v>
      </c>
      <c r="J133" s="316"/>
      <c r="K133" s="372"/>
      <c r="L133" s="323"/>
      <c r="M133" s="372"/>
      <c r="N133" s="370"/>
      <c r="O133" s="55">
        <v>65</v>
      </c>
      <c r="P133" s="316"/>
      <c r="Q133" s="370"/>
      <c r="R133" s="56">
        <f t="shared" si="5"/>
        <v>180</v>
      </c>
    </row>
    <row r="134" spans="1:18" ht="12.75" customHeight="1">
      <c r="A134" s="15">
        <v>425226</v>
      </c>
      <c r="B134" s="29" t="s">
        <v>37</v>
      </c>
      <c r="C134" s="201"/>
      <c r="D134" s="201"/>
      <c r="E134" s="55"/>
      <c r="F134" s="27"/>
      <c r="G134" s="25"/>
      <c r="H134" s="370"/>
      <c r="I134" s="55"/>
      <c r="J134" s="316"/>
      <c r="K134" s="372"/>
      <c r="L134" s="323"/>
      <c r="M134" s="372"/>
      <c r="N134" s="370"/>
      <c r="O134" s="55"/>
      <c r="P134" s="316"/>
      <c r="Q134" s="370"/>
      <c r="R134" s="56">
        <f t="shared" si="5"/>
        <v>0</v>
      </c>
    </row>
    <row r="135" spans="1:18" ht="12.75" customHeight="1">
      <c r="A135" s="15">
        <v>425229</v>
      </c>
      <c r="B135" s="29" t="s">
        <v>74</v>
      </c>
      <c r="C135" s="201"/>
      <c r="D135" s="201"/>
      <c r="E135" s="55"/>
      <c r="F135" s="27"/>
      <c r="G135" s="25"/>
      <c r="H135" s="370"/>
      <c r="I135" s="55">
        <v>7</v>
      </c>
      <c r="J135" s="316"/>
      <c r="K135" s="372"/>
      <c r="L135" s="323"/>
      <c r="M135" s="372"/>
      <c r="N135" s="370"/>
      <c r="O135" s="55"/>
      <c r="P135" s="316"/>
      <c r="Q135" s="370"/>
      <c r="R135" s="56">
        <f t="shared" si="5"/>
        <v>7</v>
      </c>
    </row>
    <row r="136" spans="1:18" ht="12.75" customHeight="1">
      <c r="A136" s="15">
        <v>425251</v>
      </c>
      <c r="B136" s="29" t="s">
        <v>155</v>
      </c>
      <c r="C136" s="201"/>
      <c r="D136" s="201"/>
      <c r="E136" s="55"/>
      <c r="F136" s="27"/>
      <c r="G136" s="25"/>
      <c r="H136" s="370"/>
      <c r="I136" s="55">
        <v>414</v>
      </c>
      <c r="J136" s="316"/>
      <c r="K136" s="372"/>
      <c r="L136" s="323"/>
      <c r="M136" s="372"/>
      <c r="N136" s="370"/>
      <c r="O136" s="55">
        <v>531</v>
      </c>
      <c r="P136" s="316"/>
      <c r="Q136" s="370"/>
      <c r="R136" s="56">
        <f t="shared" si="5"/>
        <v>945</v>
      </c>
    </row>
    <row r="137" spans="1:18" ht="13.5" customHeight="1">
      <c r="A137" s="167">
        <v>425252</v>
      </c>
      <c r="B137" s="102" t="s">
        <v>154</v>
      </c>
      <c r="C137" s="201"/>
      <c r="D137" s="201"/>
      <c r="E137" s="103"/>
      <c r="F137" s="28"/>
      <c r="G137" s="168"/>
      <c r="H137" s="382"/>
      <c r="I137" s="103">
        <v>323</v>
      </c>
      <c r="J137" s="319"/>
      <c r="K137" s="376"/>
      <c r="L137" s="329"/>
      <c r="M137" s="376"/>
      <c r="N137" s="382"/>
      <c r="O137" s="103"/>
      <c r="P137" s="319"/>
      <c r="Q137" s="382"/>
      <c r="R137" s="166">
        <f t="shared" si="5"/>
        <v>323</v>
      </c>
    </row>
    <row r="138" spans="1:18" ht="13.5" customHeight="1" thickBot="1">
      <c r="A138" s="16">
        <v>425253</v>
      </c>
      <c r="B138" s="37" t="s">
        <v>141</v>
      </c>
      <c r="C138" s="201"/>
      <c r="D138" s="201"/>
      <c r="E138" s="58"/>
      <c r="F138" s="24"/>
      <c r="G138" s="45"/>
      <c r="H138" s="386"/>
      <c r="I138" s="58">
        <v>121</v>
      </c>
      <c r="J138" s="335"/>
      <c r="K138" s="385"/>
      <c r="L138" s="336"/>
      <c r="M138" s="385"/>
      <c r="N138" s="386"/>
      <c r="O138" s="58">
        <v>31</v>
      </c>
      <c r="P138" s="335"/>
      <c r="Q138" s="385"/>
      <c r="R138" s="454">
        <f t="shared" si="5"/>
        <v>152</v>
      </c>
    </row>
    <row r="139" spans="1:18" ht="13.5" thickBot="1">
      <c r="A139" s="8"/>
      <c r="B139" s="8"/>
      <c r="C139" s="116"/>
      <c r="D139" s="116"/>
      <c r="E139" s="201"/>
      <c r="F139" s="201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</row>
    <row r="140" spans="1:18" ht="13.5" thickBot="1">
      <c r="A140" s="14">
        <v>426000</v>
      </c>
      <c r="B140" s="30" t="s">
        <v>76</v>
      </c>
      <c r="C140" s="116"/>
      <c r="D140" s="116"/>
      <c r="E140" s="47">
        <f>SUM(E141+E144+E145+E151+E171+E177)</f>
        <v>0</v>
      </c>
      <c r="F140" s="31"/>
      <c r="G140" s="53"/>
      <c r="H140" s="35">
        <f>SUM(H141+H144+H145+H151+H171+H177)</f>
        <v>0</v>
      </c>
      <c r="I140" s="47">
        <f>SUM(I141+I144+I145+I149+I151+I171+I177)</f>
        <v>671845</v>
      </c>
      <c r="J140" s="31"/>
      <c r="K140" s="23"/>
      <c r="L140" s="47">
        <f>SUM(L141+L144+L145+L148+L151+L171+L177)</f>
        <v>348</v>
      </c>
      <c r="M140" s="57"/>
      <c r="N140" s="23"/>
      <c r="O140" s="47">
        <f>SUM(O141+O144+O145+O151+O171+O177+O149)</f>
        <v>4612</v>
      </c>
      <c r="P140" s="31"/>
      <c r="Q140" s="23"/>
      <c r="R140" s="47">
        <f>SUM(R141+R144+R145+R149+R151+R171+R177)</f>
        <v>676805</v>
      </c>
    </row>
    <row r="141" spans="1:18" ht="13.5" thickBot="1">
      <c r="A141" s="85">
        <v>426100</v>
      </c>
      <c r="B141" s="86" t="s">
        <v>109</v>
      </c>
      <c r="C141" s="201"/>
      <c r="D141" s="201"/>
      <c r="E141" s="89">
        <f>SUM(E142:E143)</f>
        <v>0</v>
      </c>
      <c r="F141" s="90"/>
      <c r="G141" s="171"/>
      <c r="H141" s="89">
        <f>SUM(H142:H143)</f>
        <v>0</v>
      </c>
      <c r="I141" s="174">
        <f>SUM(I142:I143)</f>
        <v>1005</v>
      </c>
      <c r="J141" s="366"/>
      <c r="K141" s="367"/>
      <c r="L141" s="174">
        <f>SUM(L142:L143)</f>
        <v>0</v>
      </c>
      <c r="M141" s="367"/>
      <c r="N141" s="391"/>
      <c r="O141" s="174">
        <f>SUM(O142:O143)</f>
        <v>431</v>
      </c>
      <c r="P141" s="366"/>
      <c r="Q141" s="367"/>
      <c r="R141" s="174">
        <f>SUM(R142:R143)</f>
        <v>1436</v>
      </c>
    </row>
    <row r="142" spans="1:18" ht="12.75" customHeight="1">
      <c r="A142" s="41">
        <v>426111</v>
      </c>
      <c r="B142" s="36" t="s">
        <v>159</v>
      </c>
      <c r="C142" s="201"/>
      <c r="D142" s="201"/>
      <c r="E142" s="56"/>
      <c r="F142" s="32"/>
      <c r="G142" s="51"/>
      <c r="H142" s="362"/>
      <c r="I142" s="56">
        <v>1005</v>
      </c>
      <c r="J142" s="312"/>
      <c r="K142" s="369"/>
      <c r="L142" s="369"/>
      <c r="M142" s="369"/>
      <c r="N142" s="362"/>
      <c r="O142" s="56">
        <v>383</v>
      </c>
      <c r="P142" s="394"/>
      <c r="Q142" s="369"/>
      <c r="R142" s="87">
        <f>SUM(E142:O142)</f>
        <v>1388</v>
      </c>
    </row>
    <row r="143" spans="1:18" ht="12.75" customHeight="1" thickBot="1">
      <c r="A143" s="16">
        <v>426121</v>
      </c>
      <c r="B143" s="37" t="s">
        <v>160</v>
      </c>
      <c r="C143" s="201"/>
      <c r="D143" s="201"/>
      <c r="E143" s="58"/>
      <c r="F143" s="24"/>
      <c r="G143" s="45"/>
      <c r="H143" s="386"/>
      <c r="I143" s="58">
        <v>0</v>
      </c>
      <c r="J143" s="335"/>
      <c r="K143" s="385"/>
      <c r="L143" s="385"/>
      <c r="M143" s="385"/>
      <c r="N143" s="386"/>
      <c r="O143" s="58">
        <v>48</v>
      </c>
      <c r="P143" s="335"/>
      <c r="Q143" s="385"/>
      <c r="R143" s="125">
        <f>SUM(E143:O143)</f>
        <v>48</v>
      </c>
    </row>
    <row r="144" spans="1:18" ht="13.5" thickBot="1">
      <c r="A144" s="189">
        <v>426300</v>
      </c>
      <c r="B144" s="190" t="s">
        <v>95</v>
      </c>
      <c r="C144" s="201"/>
      <c r="D144" s="201"/>
      <c r="E144" s="166"/>
      <c r="F144" s="46"/>
      <c r="G144" s="17"/>
      <c r="H144" s="374"/>
      <c r="I144" s="166">
        <v>0</v>
      </c>
      <c r="J144" s="349"/>
      <c r="K144" s="401"/>
      <c r="L144" s="401"/>
      <c r="M144" s="401"/>
      <c r="N144" s="374"/>
      <c r="O144" s="166">
        <v>561</v>
      </c>
      <c r="P144" s="349"/>
      <c r="Q144" s="401"/>
      <c r="R144" s="455">
        <f>SUM(E144:O144)</f>
        <v>561</v>
      </c>
    </row>
    <row r="145" spans="1:18" ht="13.5" thickBot="1">
      <c r="A145" s="85">
        <v>426400</v>
      </c>
      <c r="B145" s="86" t="s">
        <v>41</v>
      </c>
      <c r="C145" s="201"/>
      <c r="D145" s="201"/>
      <c r="E145" s="89">
        <f>SUM(E146:E148)</f>
        <v>0</v>
      </c>
      <c r="F145" s="90"/>
      <c r="G145" s="171"/>
      <c r="H145" s="173">
        <f>SUM(H146:H148)</f>
        <v>0</v>
      </c>
      <c r="I145" s="89">
        <f>SUM(I146+I147+I148)</f>
        <v>152</v>
      </c>
      <c r="J145" s="331"/>
      <c r="K145" s="408"/>
      <c r="L145" s="89">
        <f>SUM(L146+L147+L148)</f>
        <v>295</v>
      </c>
      <c r="M145" s="408"/>
      <c r="N145" s="364"/>
      <c r="O145" s="89">
        <f>SUM(O146+O147+O148)</f>
        <v>17</v>
      </c>
      <c r="P145" s="331"/>
      <c r="Q145" s="408"/>
      <c r="R145" s="174">
        <f>SUM(I145:O145)</f>
        <v>464</v>
      </c>
    </row>
    <row r="146" spans="1:18" ht="12.75" customHeight="1">
      <c r="A146" s="41">
        <v>4264110</v>
      </c>
      <c r="B146" s="36" t="s">
        <v>41</v>
      </c>
      <c r="C146" s="201"/>
      <c r="D146" s="201"/>
      <c r="E146" s="56"/>
      <c r="F146" s="32"/>
      <c r="G146" s="51"/>
      <c r="H146" s="362"/>
      <c r="I146" s="56">
        <v>152</v>
      </c>
      <c r="J146" s="312"/>
      <c r="K146" s="369"/>
      <c r="L146" s="169">
        <v>295</v>
      </c>
      <c r="M146" s="369"/>
      <c r="N146" s="362"/>
      <c r="O146" s="56">
        <v>5</v>
      </c>
      <c r="P146" s="312"/>
      <c r="Q146" s="369"/>
      <c r="R146" s="87">
        <f>SUM(E146:O146)</f>
        <v>452</v>
      </c>
    </row>
    <row r="147" spans="1:18" ht="12.75" customHeight="1" thickBot="1">
      <c r="A147" s="167">
        <v>4264114</v>
      </c>
      <c r="B147" s="102" t="s">
        <v>108</v>
      </c>
      <c r="C147" s="201"/>
      <c r="D147" s="201"/>
      <c r="E147" s="103"/>
      <c r="F147" s="28"/>
      <c r="G147" s="168"/>
      <c r="H147" s="382"/>
      <c r="I147" s="318"/>
      <c r="J147" s="319"/>
      <c r="K147" s="376"/>
      <c r="L147" s="329"/>
      <c r="M147" s="376"/>
      <c r="N147" s="382"/>
      <c r="O147" s="103"/>
      <c r="P147" s="319"/>
      <c r="Q147" s="376"/>
      <c r="R147" s="456">
        <f>SUM(E147:O147)</f>
        <v>0</v>
      </c>
    </row>
    <row r="148" spans="1:18" ht="12.75" customHeight="1" thickBot="1">
      <c r="A148" s="126">
        <v>426491</v>
      </c>
      <c r="B148" s="206" t="s">
        <v>201</v>
      </c>
      <c r="C148" s="201"/>
      <c r="D148" s="201"/>
      <c r="E148" s="127"/>
      <c r="F148" s="128"/>
      <c r="G148" s="195"/>
      <c r="H148" s="358"/>
      <c r="I148" s="127">
        <v>0</v>
      </c>
      <c r="J148" s="354"/>
      <c r="K148" s="388"/>
      <c r="L148" s="388"/>
      <c r="M148" s="388"/>
      <c r="N148" s="358"/>
      <c r="O148" s="127">
        <v>12</v>
      </c>
      <c r="P148" s="354"/>
      <c r="Q148" s="388"/>
      <c r="R148" s="191">
        <f>SUM(E148:O148)</f>
        <v>12</v>
      </c>
    </row>
    <row r="149" spans="1:18" ht="12.75" customHeight="1" thickBot="1">
      <c r="A149" s="85">
        <v>426591</v>
      </c>
      <c r="B149" s="86" t="s">
        <v>183</v>
      </c>
      <c r="C149" s="254"/>
      <c r="D149" s="254"/>
      <c r="E149" s="89"/>
      <c r="F149" s="90"/>
      <c r="G149" s="91"/>
      <c r="H149" s="409"/>
      <c r="I149" s="89">
        <v>60</v>
      </c>
      <c r="J149" s="331"/>
      <c r="K149" s="364"/>
      <c r="L149" s="409"/>
      <c r="M149" s="365"/>
      <c r="N149" s="408"/>
      <c r="O149" s="480">
        <v>168</v>
      </c>
      <c r="P149" s="332"/>
      <c r="Q149" s="364"/>
      <c r="R149" s="109">
        <f>SUM(E149:O149)</f>
        <v>228</v>
      </c>
    </row>
    <row r="150" spans="1:18" ht="12.75" customHeight="1" thickBot="1">
      <c r="A150" s="229"/>
      <c r="B150" s="229"/>
      <c r="C150" s="230"/>
      <c r="D150" s="230"/>
      <c r="E150" s="9"/>
      <c r="F150" s="9"/>
      <c r="G150" s="18"/>
      <c r="H150" s="18"/>
      <c r="I150" s="9"/>
      <c r="J150" s="9"/>
      <c r="K150" s="18"/>
      <c r="L150" s="18"/>
      <c r="M150" s="18"/>
      <c r="N150" s="18"/>
      <c r="O150" s="9"/>
      <c r="P150" s="11"/>
      <c r="Q150" s="19"/>
      <c r="R150" s="9"/>
    </row>
    <row r="151" spans="1:18" ht="13.5" thickBot="1">
      <c r="A151" s="14">
        <v>426700</v>
      </c>
      <c r="B151" s="30" t="s">
        <v>11</v>
      </c>
      <c r="C151" s="227"/>
      <c r="D151" s="227"/>
      <c r="E151" s="47">
        <f>SUM(E153:E161)</f>
        <v>0</v>
      </c>
      <c r="F151" s="31">
        <f>SUM(F153:F171)</f>
        <v>0</v>
      </c>
      <c r="G151" s="53" t="e">
        <f>SUM(F151/E151*100)</f>
        <v>#DIV/0!</v>
      </c>
      <c r="H151" s="12">
        <f>SUM(H153:H161)</f>
        <v>0</v>
      </c>
      <c r="I151" s="47">
        <f>SUM(I152+I162)</f>
        <v>662339</v>
      </c>
      <c r="J151" s="31"/>
      <c r="K151" s="53"/>
      <c r="L151" s="47">
        <f>SUM(L153:L162)</f>
        <v>0</v>
      </c>
      <c r="M151" s="53"/>
      <c r="N151" s="23"/>
      <c r="O151" s="47">
        <f>SUM(O153:O162)</f>
        <v>826</v>
      </c>
      <c r="P151" s="31">
        <f>SUM(P153:P171)</f>
        <v>0</v>
      </c>
      <c r="Q151" s="6">
        <f>SUM(P151/O151)*100</f>
        <v>0</v>
      </c>
      <c r="R151" s="47">
        <f>SUM(R153:R162)</f>
        <v>663165</v>
      </c>
    </row>
    <row r="152" spans="1:18" ht="13.5" thickBot="1">
      <c r="A152" s="207"/>
      <c r="B152" s="208"/>
      <c r="C152" s="116"/>
      <c r="D152" s="116"/>
      <c r="E152" s="64"/>
      <c r="F152" s="83"/>
      <c r="G152" s="209"/>
      <c r="H152" s="210"/>
      <c r="I152" s="64">
        <f>SUM(I153:I161)</f>
        <v>661855</v>
      </c>
      <c r="J152" s="403"/>
      <c r="K152" s="410"/>
      <c r="L152" s="411"/>
      <c r="M152" s="410"/>
      <c r="N152" s="404"/>
      <c r="O152" s="64">
        <f>SUM(O153:O161)</f>
        <v>226</v>
      </c>
      <c r="P152" s="83"/>
      <c r="Q152" s="210"/>
      <c r="R152" s="64">
        <f>SUM(R153:R161)</f>
        <v>662081</v>
      </c>
    </row>
    <row r="153" spans="1:18" ht="12.75" customHeight="1">
      <c r="A153" s="92">
        <v>426751</v>
      </c>
      <c r="B153" s="93" t="s">
        <v>196</v>
      </c>
      <c r="C153" s="201"/>
      <c r="D153" s="201"/>
      <c r="E153" s="49"/>
      <c r="F153" s="94"/>
      <c r="G153" s="95" t="e">
        <f>SUM(F153/E153*100)</f>
        <v>#DIV/0!</v>
      </c>
      <c r="H153" s="96"/>
      <c r="I153" s="49">
        <v>4539</v>
      </c>
      <c r="J153" s="325"/>
      <c r="K153" s="378"/>
      <c r="L153" s="326"/>
      <c r="M153" s="378"/>
      <c r="N153" s="379"/>
      <c r="O153" s="49">
        <v>50</v>
      </c>
      <c r="P153" s="94"/>
      <c r="Q153" s="96"/>
      <c r="R153" s="133">
        <f>SUM(E153+H153+I153+O153)</f>
        <v>4589</v>
      </c>
    </row>
    <row r="154" spans="1:18" ht="12.75" customHeight="1">
      <c r="A154" s="41">
        <v>4267124</v>
      </c>
      <c r="B154" s="36" t="s">
        <v>197</v>
      </c>
      <c r="C154" s="201"/>
      <c r="D154" s="201"/>
      <c r="E154" s="56"/>
      <c r="F154" s="32"/>
      <c r="G154" s="51"/>
      <c r="H154" s="20"/>
      <c r="I154" s="311"/>
      <c r="J154" s="312"/>
      <c r="K154" s="369"/>
      <c r="L154" s="328"/>
      <c r="M154" s="369"/>
      <c r="N154" s="362"/>
      <c r="O154" s="56">
        <v>22</v>
      </c>
      <c r="P154" s="32"/>
      <c r="Q154" s="20"/>
      <c r="R154" s="123">
        <f>SUM(E154+H154+I154+O154)</f>
        <v>22</v>
      </c>
    </row>
    <row r="155" spans="1:18" ht="12.75" customHeight="1">
      <c r="A155" s="15">
        <v>4267118</v>
      </c>
      <c r="B155" s="29" t="s">
        <v>10</v>
      </c>
      <c r="C155" s="201"/>
      <c r="D155" s="201"/>
      <c r="E155" s="55"/>
      <c r="F155" s="27"/>
      <c r="G155" s="25" t="e">
        <f>SUM(F155/E155*100)</f>
        <v>#DIV/0!</v>
      </c>
      <c r="H155" s="38"/>
      <c r="I155" s="55">
        <v>679</v>
      </c>
      <c r="J155" s="316"/>
      <c r="K155" s="372"/>
      <c r="L155" s="323"/>
      <c r="M155" s="372"/>
      <c r="N155" s="370"/>
      <c r="O155" s="55">
        <v>24</v>
      </c>
      <c r="P155" s="27"/>
      <c r="Q155" s="38"/>
      <c r="R155" s="123">
        <f>SUM(E155+H155+I155+O155)</f>
        <v>703</v>
      </c>
    </row>
    <row r="156" spans="1:18" ht="12.75" customHeight="1">
      <c r="A156" s="15">
        <v>4276110</v>
      </c>
      <c r="B156" s="29" t="s">
        <v>46</v>
      </c>
      <c r="C156" s="201"/>
      <c r="D156" s="201"/>
      <c r="E156" s="55"/>
      <c r="F156" s="27"/>
      <c r="G156" s="25"/>
      <c r="H156" s="38"/>
      <c r="I156" s="55">
        <v>649650</v>
      </c>
      <c r="J156" s="316"/>
      <c r="K156" s="372"/>
      <c r="L156" s="323"/>
      <c r="M156" s="372"/>
      <c r="N156" s="370"/>
      <c r="O156" s="55"/>
      <c r="P156" s="27"/>
      <c r="Q156" s="38"/>
      <c r="R156" s="123">
        <f>SUM(E156+H156+I156+O156)</f>
        <v>649650</v>
      </c>
    </row>
    <row r="157" spans="1:18" ht="12.75" customHeight="1">
      <c r="A157" s="15">
        <v>4267112</v>
      </c>
      <c r="B157" s="29" t="s">
        <v>49</v>
      </c>
      <c r="C157" s="201"/>
      <c r="D157" s="201"/>
      <c r="E157" s="55"/>
      <c r="F157" s="27"/>
      <c r="G157" s="25" t="e">
        <f>SUM(F157/E157*100)</f>
        <v>#DIV/0!</v>
      </c>
      <c r="H157" s="38"/>
      <c r="I157" s="55">
        <v>1583</v>
      </c>
      <c r="J157" s="316"/>
      <c r="K157" s="372"/>
      <c r="L157" s="323"/>
      <c r="M157" s="372"/>
      <c r="N157" s="370"/>
      <c r="O157" s="55">
        <v>4</v>
      </c>
      <c r="P157" s="27"/>
      <c r="Q157" s="38"/>
      <c r="R157" s="123">
        <f>SUM(E157+H157+I157+L157+O157)</f>
        <v>1587</v>
      </c>
    </row>
    <row r="158" spans="1:18" ht="12.75" customHeight="1">
      <c r="A158" s="15">
        <v>4267211</v>
      </c>
      <c r="B158" s="29" t="s">
        <v>158</v>
      </c>
      <c r="C158" s="201"/>
      <c r="D158" s="201"/>
      <c r="E158" s="55"/>
      <c r="F158" s="27"/>
      <c r="G158" s="25"/>
      <c r="H158" s="38"/>
      <c r="I158" s="55">
        <v>5404</v>
      </c>
      <c r="J158" s="316"/>
      <c r="K158" s="372"/>
      <c r="L158" s="323"/>
      <c r="M158" s="372"/>
      <c r="N158" s="370"/>
      <c r="O158" s="55">
        <v>31</v>
      </c>
      <c r="P158" s="27"/>
      <c r="Q158" s="38"/>
      <c r="R158" s="123">
        <f>SUM(E158+H158+I158+O158)</f>
        <v>5435</v>
      </c>
    </row>
    <row r="159" spans="1:18" ht="12.75" customHeight="1">
      <c r="A159" s="15">
        <v>4267116</v>
      </c>
      <c r="B159" s="29" t="s">
        <v>38</v>
      </c>
      <c r="C159" s="201"/>
      <c r="D159" s="201"/>
      <c r="E159" s="55"/>
      <c r="F159" s="27"/>
      <c r="G159" s="25"/>
      <c r="H159" s="38"/>
      <c r="I159" s="315"/>
      <c r="J159" s="316"/>
      <c r="K159" s="372"/>
      <c r="L159" s="323"/>
      <c r="M159" s="372"/>
      <c r="N159" s="370"/>
      <c r="O159" s="55">
        <v>80</v>
      </c>
      <c r="P159" s="27"/>
      <c r="Q159" s="38"/>
      <c r="R159" s="123">
        <f>SUM(E159+H159+I159+O159)</f>
        <v>80</v>
      </c>
    </row>
    <row r="160" spans="1:18" ht="12.75" customHeight="1">
      <c r="A160" s="15">
        <v>4267117</v>
      </c>
      <c r="B160" s="29" t="s">
        <v>78</v>
      </c>
      <c r="C160" s="201"/>
      <c r="D160" s="201"/>
      <c r="E160" s="55"/>
      <c r="F160" s="27"/>
      <c r="G160" s="25"/>
      <c r="H160" s="38"/>
      <c r="I160" s="315"/>
      <c r="J160" s="316"/>
      <c r="K160" s="372"/>
      <c r="L160" s="372"/>
      <c r="M160" s="372"/>
      <c r="N160" s="370"/>
      <c r="O160" s="55">
        <v>15</v>
      </c>
      <c r="P160" s="27"/>
      <c r="Q160" s="38"/>
      <c r="R160" s="123">
        <f>SUM(E160+H160+I160+O160)</f>
        <v>15</v>
      </c>
    </row>
    <row r="161" spans="1:18" ht="12.75" customHeight="1" thickBot="1">
      <c r="A161" s="16">
        <v>42671122</v>
      </c>
      <c r="B161" s="37" t="s">
        <v>50</v>
      </c>
      <c r="C161" s="201"/>
      <c r="D161" s="201"/>
      <c r="E161" s="58"/>
      <c r="F161" s="24"/>
      <c r="G161" s="45"/>
      <c r="H161" s="40"/>
      <c r="I161" s="334"/>
      <c r="J161" s="335"/>
      <c r="K161" s="385"/>
      <c r="L161" s="336"/>
      <c r="M161" s="385"/>
      <c r="N161" s="386"/>
      <c r="O161" s="58"/>
      <c r="P161" s="24"/>
      <c r="Q161" s="40"/>
      <c r="R161" s="122">
        <f>SUM(E161+H161+I161+O161)</f>
        <v>0</v>
      </c>
    </row>
    <row r="162" spans="1:18" ht="12.75" customHeight="1" thickBot="1">
      <c r="A162" s="185">
        <v>42679100</v>
      </c>
      <c r="B162" s="260" t="s">
        <v>156</v>
      </c>
      <c r="C162" s="201"/>
      <c r="D162" s="201"/>
      <c r="E162" s="133"/>
      <c r="F162" s="186"/>
      <c r="G162" s="187"/>
      <c r="H162" s="188"/>
      <c r="I162" s="133">
        <f>SUM(I163:I170)</f>
        <v>484</v>
      </c>
      <c r="J162" s="412"/>
      <c r="K162" s="413"/>
      <c r="L162" s="414"/>
      <c r="M162" s="413"/>
      <c r="N162" s="415"/>
      <c r="O162" s="133">
        <f>SUM(O163:O170)</f>
        <v>600</v>
      </c>
      <c r="P162" s="186"/>
      <c r="Q162" s="187"/>
      <c r="R162" s="133">
        <f>SUM(R163:R170)</f>
        <v>1084</v>
      </c>
    </row>
    <row r="163" spans="1:18" ht="12.75" customHeight="1">
      <c r="A163" s="92">
        <v>426791</v>
      </c>
      <c r="B163" s="256" t="s">
        <v>147</v>
      </c>
      <c r="C163" s="243"/>
      <c r="D163" s="243"/>
      <c r="E163" s="176"/>
      <c r="F163" s="94"/>
      <c r="G163" s="96"/>
      <c r="H163" s="117"/>
      <c r="I163" s="176">
        <v>24</v>
      </c>
      <c r="J163" s="325"/>
      <c r="K163" s="379"/>
      <c r="L163" s="416"/>
      <c r="M163" s="417"/>
      <c r="N163" s="379"/>
      <c r="O163" s="49">
        <v>106</v>
      </c>
      <c r="P163" s="94"/>
      <c r="Q163" s="96"/>
      <c r="R163" s="49">
        <f aca="true" t="shared" si="6" ref="R163:R169">SUM(E163+H163+I163+L163+O163)</f>
        <v>130</v>
      </c>
    </row>
    <row r="164" spans="1:18" ht="12.75" customHeight="1">
      <c r="A164" s="15">
        <v>4267912</v>
      </c>
      <c r="B164" s="257" t="s">
        <v>142</v>
      </c>
      <c r="C164" s="202"/>
      <c r="D164" s="202"/>
      <c r="E164" s="165"/>
      <c r="F164" s="27"/>
      <c r="G164" s="38"/>
      <c r="H164" s="136"/>
      <c r="I164" s="165">
        <v>100</v>
      </c>
      <c r="J164" s="316"/>
      <c r="K164" s="370"/>
      <c r="L164" s="418"/>
      <c r="M164" s="371"/>
      <c r="N164" s="370"/>
      <c r="O164" s="55">
        <v>228</v>
      </c>
      <c r="P164" s="27"/>
      <c r="Q164" s="38"/>
      <c r="R164" s="56">
        <f t="shared" si="6"/>
        <v>328</v>
      </c>
    </row>
    <row r="165" spans="1:18" ht="12.75" customHeight="1">
      <c r="A165" s="15">
        <v>4267913</v>
      </c>
      <c r="B165" s="257" t="s">
        <v>143</v>
      </c>
      <c r="C165" s="202"/>
      <c r="D165" s="202"/>
      <c r="E165" s="165"/>
      <c r="F165" s="27"/>
      <c r="G165" s="38"/>
      <c r="H165" s="136"/>
      <c r="I165" s="165">
        <v>147</v>
      </c>
      <c r="J165" s="316"/>
      <c r="K165" s="370"/>
      <c r="L165" s="418"/>
      <c r="M165" s="371"/>
      <c r="N165" s="370"/>
      <c r="O165" s="55">
        <v>266</v>
      </c>
      <c r="P165" s="27"/>
      <c r="Q165" s="38"/>
      <c r="R165" s="56">
        <f t="shared" si="6"/>
        <v>413</v>
      </c>
    </row>
    <row r="166" spans="1:18" ht="12.75" customHeight="1">
      <c r="A166" s="15">
        <v>4267911</v>
      </c>
      <c r="B166" s="257" t="s">
        <v>144</v>
      </c>
      <c r="C166" s="202"/>
      <c r="D166" s="202"/>
      <c r="E166" s="165"/>
      <c r="F166" s="27"/>
      <c r="G166" s="38"/>
      <c r="H166" s="136"/>
      <c r="I166" s="165">
        <v>138</v>
      </c>
      <c r="J166" s="316"/>
      <c r="K166" s="370"/>
      <c r="L166" s="418"/>
      <c r="M166" s="371"/>
      <c r="N166" s="370"/>
      <c r="O166" s="55"/>
      <c r="P166" s="27"/>
      <c r="Q166" s="38"/>
      <c r="R166" s="56">
        <f t="shared" si="6"/>
        <v>138</v>
      </c>
    </row>
    <row r="167" spans="1:18" ht="12.75" customHeight="1">
      <c r="A167" s="15">
        <v>4267914</v>
      </c>
      <c r="B167" s="257" t="s">
        <v>145</v>
      </c>
      <c r="C167" s="202"/>
      <c r="D167" s="202"/>
      <c r="E167" s="165"/>
      <c r="F167" s="27"/>
      <c r="G167" s="38"/>
      <c r="H167" s="136"/>
      <c r="I167" s="165"/>
      <c r="J167" s="316"/>
      <c r="K167" s="370"/>
      <c r="L167" s="418"/>
      <c r="M167" s="371"/>
      <c r="N167" s="370"/>
      <c r="O167" s="55"/>
      <c r="P167" s="27"/>
      <c r="Q167" s="38"/>
      <c r="R167" s="56">
        <f t="shared" si="6"/>
        <v>0</v>
      </c>
    </row>
    <row r="168" spans="1:18" ht="12.75" customHeight="1">
      <c r="A168" s="15">
        <v>4267915</v>
      </c>
      <c r="B168" s="257" t="s">
        <v>161</v>
      </c>
      <c r="C168" s="202"/>
      <c r="D168" s="202"/>
      <c r="E168" s="165"/>
      <c r="F168" s="27"/>
      <c r="G168" s="38"/>
      <c r="H168" s="136"/>
      <c r="I168" s="165">
        <v>75</v>
      </c>
      <c r="J168" s="316"/>
      <c r="K168" s="370"/>
      <c r="L168" s="418"/>
      <c r="M168" s="371"/>
      <c r="N168" s="370"/>
      <c r="O168" s="55"/>
      <c r="P168" s="27"/>
      <c r="Q168" s="38"/>
      <c r="R168" s="56">
        <f t="shared" si="6"/>
        <v>75</v>
      </c>
    </row>
    <row r="169" spans="1:18" ht="12.75" customHeight="1" thickBot="1">
      <c r="A169" s="16">
        <v>426711</v>
      </c>
      <c r="B169" s="159" t="s">
        <v>168</v>
      </c>
      <c r="C169" s="255"/>
      <c r="D169" s="255"/>
      <c r="E169" s="24"/>
      <c r="F169" s="10"/>
      <c r="G169" s="40"/>
      <c r="H169" s="119"/>
      <c r="I169" s="335"/>
      <c r="J169" s="336"/>
      <c r="K169" s="386"/>
      <c r="L169" s="419"/>
      <c r="M169" s="420"/>
      <c r="N169" s="385"/>
      <c r="O169" s="10"/>
      <c r="P169" s="10"/>
      <c r="Q169" s="40"/>
      <c r="R169" s="58">
        <f t="shared" si="6"/>
        <v>0</v>
      </c>
    </row>
    <row r="170" spans="1:18" ht="12.75" customHeight="1" thickBot="1">
      <c r="A170" s="8"/>
      <c r="B170" s="8"/>
      <c r="C170" s="230"/>
      <c r="D170" s="230"/>
      <c r="E170" s="11"/>
      <c r="F170" s="11"/>
      <c r="G170" s="19"/>
      <c r="H170" s="19"/>
      <c r="I170" s="11"/>
      <c r="J170" s="11"/>
      <c r="K170" s="19"/>
      <c r="L170" s="11"/>
      <c r="M170" s="19"/>
      <c r="N170" s="19"/>
      <c r="O170" s="11"/>
      <c r="P170" s="11"/>
      <c r="Q170" s="19"/>
      <c r="R170" s="9"/>
    </row>
    <row r="171" spans="1:18" ht="13.5" thickBot="1">
      <c r="A171" s="14">
        <v>426800</v>
      </c>
      <c r="B171" s="30" t="s">
        <v>106</v>
      </c>
      <c r="C171" s="227"/>
      <c r="D171" s="227"/>
      <c r="E171" s="47">
        <f>SUM(E172+E175)</f>
        <v>0</v>
      </c>
      <c r="F171" s="31"/>
      <c r="G171" s="53" t="e">
        <f>SUM(F171/E171*100)</f>
        <v>#DIV/0!</v>
      </c>
      <c r="H171" s="12">
        <f>SUM(H172+H175)</f>
        <v>0</v>
      </c>
      <c r="I171" s="47">
        <f>SUM(I172+I175)</f>
        <v>7875</v>
      </c>
      <c r="J171" s="31"/>
      <c r="K171" s="53"/>
      <c r="L171" s="47">
        <f>SUM(L172+L175)</f>
        <v>0</v>
      </c>
      <c r="M171" s="53"/>
      <c r="N171" s="23"/>
      <c r="O171" s="47">
        <f>SUM(O172+O175)</f>
        <v>1521</v>
      </c>
      <c r="P171" s="31"/>
      <c r="Q171" s="53"/>
      <c r="R171" s="47">
        <f>SUM(R172+R175)</f>
        <v>9396</v>
      </c>
    </row>
    <row r="172" spans="1:18" ht="12.75" customHeight="1" thickBot="1">
      <c r="A172" s="211">
        <v>4268100</v>
      </c>
      <c r="B172" s="212" t="s">
        <v>126</v>
      </c>
      <c r="C172" s="116"/>
      <c r="D172" s="116"/>
      <c r="E172" s="80"/>
      <c r="F172" s="134"/>
      <c r="G172" s="213"/>
      <c r="H172" s="203"/>
      <c r="I172" s="80">
        <f>SUM(I173:I174)</f>
        <v>1320</v>
      </c>
      <c r="J172" s="399"/>
      <c r="K172" s="421"/>
      <c r="L172" s="80">
        <f>SUM(L173:L174)</f>
        <v>0</v>
      </c>
      <c r="M172" s="213"/>
      <c r="N172" s="461"/>
      <c r="O172" s="80">
        <f>SUM(O173:O174)</f>
        <v>609</v>
      </c>
      <c r="P172" s="399"/>
      <c r="Q172" s="421"/>
      <c r="R172" s="82">
        <f>SUM(E172+H172+I172+L172+O172)</f>
        <v>1929</v>
      </c>
    </row>
    <row r="173" spans="1:18" ht="12.75" customHeight="1">
      <c r="A173" s="41">
        <v>4268111</v>
      </c>
      <c r="B173" s="36" t="s">
        <v>77</v>
      </c>
      <c r="C173" s="201"/>
      <c r="D173" s="201"/>
      <c r="E173" s="56"/>
      <c r="F173" s="32"/>
      <c r="G173" s="20"/>
      <c r="H173" s="43"/>
      <c r="I173" s="56">
        <v>1301</v>
      </c>
      <c r="J173" s="312"/>
      <c r="K173" s="362"/>
      <c r="L173" s="462"/>
      <c r="M173" s="43"/>
      <c r="N173" s="43"/>
      <c r="O173" s="56">
        <v>609</v>
      </c>
      <c r="P173" s="423"/>
      <c r="Q173" s="395">
        <f>SUM(P173/O173*100)</f>
        <v>0</v>
      </c>
      <c r="R173" s="112">
        <f>SUM(E173:O173)</f>
        <v>1910</v>
      </c>
    </row>
    <row r="174" spans="1:18" ht="13.5" customHeight="1" thickBot="1">
      <c r="A174" s="15">
        <v>426812</v>
      </c>
      <c r="B174" s="29" t="s">
        <v>79</v>
      </c>
      <c r="C174" s="201"/>
      <c r="D174" s="201"/>
      <c r="E174" s="58"/>
      <c r="F174" s="27"/>
      <c r="G174" s="38"/>
      <c r="H174" s="183"/>
      <c r="I174" s="58">
        <v>19</v>
      </c>
      <c r="J174" s="316"/>
      <c r="K174" s="362"/>
      <c r="L174" s="462"/>
      <c r="M174" s="43"/>
      <c r="N174" s="43"/>
      <c r="O174" s="58"/>
      <c r="P174" s="424"/>
      <c r="Q174" s="362"/>
      <c r="R174" s="123">
        <f>SUM(E174:O174)</f>
        <v>19</v>
      </c>
    </row>
    <row r="175" spans="1:18" ht="13.5" customHeight="1" thickBot="1">
      <c r="A175" s="180">
        <v>426821</v>
      </c>
      <c r="B175" s="181" t="s">
        <v>6</v>
      </c>
      <c r="C175" s="266"/>
      <c r="D175" s="266"/>
      <c r="E175" s="267"/>
      <c r="F175" s="268"/>
      <c r="G175" s="269" t="e">
        <f>SUM(F175/E175*100)</f>
        <v>#DIV/0!</v>
      </c>
      <c r="H175" s="270"/>
      <c r="I175" s="174">
        <v>6555</v>
      </c>
      <c r="J175" s="366"/>
      <c r="K175" s="425"/>
      <c r="L175" s="463"/>
      <c r="M175" s="464"/>
      <c r="N175" s="464"/>
      <c r="O175" s="174">
        <v>912</v>
      </c>
      <c r="P175" s="426"/>
      <c r="Q175" s="425"/>
      <c r="R175" s="465">
        <f>SUM(E175+I175+L175+O175)</f>
        <v>7467</v>
      </c>
    </row>
    <row r="176" spans="1:18" ht="12.75" customHeight="1" thickBot="1">
      <c r="A176" s="228"/>
      <c r="B176" s="229"/>
      <c r="C176" s="116"/>
      <c r="D176" s="116"/>
      <c r="E176" s="64"/>
      <c r="F176" s="9"/>
      <c r="G176" s="18"/>
      <c r="H176" s="9"/>
      <c r="I176" s="405"/>
      <c r="J176" s="411"/>
      <c r="K176" s="427"/>
      <c r="L176" s="428"/>
      <c r="M176" s="427"/>
      <c r="N176" s="427"/>
      <c r="O176" s="405"/>
      <c r="P176" s="411"/>
      <c r="Q176" s="427"/>
      <c r="R176" s="429"/>
    </row>
    <row r="177" spans="1:18" ht="13.5" thickBot="1">
      <c r="A177" s="14">
        <v>426900</v>
      </c>
      <c r="B177" s="30" t="s">
        <v>80</v>
      </c>
      <c r="C177" s="116"/>
      <c r="D177" s="116"/>
      <c r="E177" s="47"/>
      <c r="F177" s="31"/>
      <c r="G177" s="53"/>
      <c r="H177" s="12"/>
      <c r="I177" s="347">
        <f>SUM(I178:I185)</f>
        <v>414</v>
      </c>
      <c r="J177" s="468"/>
      <c r="K177" s="469"/>
      <c r="L177" s="347">
        <f>SUM(L178:L185)</f>
        <v>53</v>
      </c>
      <c r="M177" s="469"/>
      <c r="N177" s="470"/>
      <c r="O177" s="347">
        <f>SUM(O178:O185)</f>
        <v>1088</v>
      </c>
      <c r="P177" s="471"/>
      <c r="Q177" s="472"/>
      <c r="R177" s="347">
        <f>SUM(R178:R185)</f>
        <v>1555</v>
      </c>
    </row>
    <row r="178" spans="1:18" ht="12.75" customHeight="1">
      <c r="A178" s="92">
        <v>426911</v>
      </c>
      <c r="B178" s="256" t="s">
        <v>148</v>
      </c>
      <c r="C178" s="201"/>
      <c r="D178" s="201"/>
      <c r="E178" s="176"/>
      <c r="F178" s="94"/>
      <c r="G178" s="95"/>
      <c r="H178" s="96"/>
      <c r="I178" s="49"/>
      <c r="J178" s="325"/>
      <c r="K178" s="378"/>
      <c r="L178" s="378"/>
      <c r="M178" s="378"/>
      <c r="N178" s="379"/>
      <c r="O178" s="49">
        <v>0</v>
      </c>
      <c r="P178" s="325"/>
      <c r="Q178" s="378"/>
      <c r="R178" s="97">
        <f aca="true" t="shared" si="7" ref="R178:R185">SUM(E178+H178+I178+L178+O178)</f>
        <v>0</v>
      </c>
    </row>
    <row r="179" spans="1:18" ht="12.75" customHeight="1">
      <c r="A179" s="41">
        <v>4269113</v>
      </c>
      <c r="B179" s="177" t="s">
        <v>149</v>
      </c>
      <c r="C179" s="201"/>
      <c r="D179" s="201"/>
      <c r="E179" s="165"/>
      <c r="F179" s="27"/>
      <c r="G179" s="25"/>
      <c r="H179" s="38"/>
      <c r="I179" s="55">
        <v>1</v>
      </c>
      <c r="J179" s="316"/>
      <c r="K179" s="372"/>
      <c r="L179" s="372"/>
      <c r="M179" s="372"/>
      <c r="N179" s="370"/>
      <c r="O179" s="55">
        <v>174</v>
      </c>
      <c r="P179" s="316"/>
      <c r="Q179" s="372"/>
      <c r="R179" s="170">
        <f t="shared" si="7"/>
        <v>175</v>
      </c>
    </row>
    <row r="180" spans="1:18" ht="12.75" customHeight="1">
      <c r="A180" s="15">
        <v>4269124</v>
      </c>
      <c r="B180" s="257" t="s">
        <v>145</v>
      </c>
      <c r="C180" s="201"/>
      <c r="D180" s="201"/>
      <c r="E180" s="165"/>
      <c r="F180" s="27"/>
      <c r="G180" s="25"/>
      <c r="H180" s="38"/>
      <c r="I180" s="55">
        <v>137</v>
      </c>
      <c r="J180" s="316"/>
      <c r="K180" s="372"/>
      <c r="L180" s="372"/>
      <c r="M180" s="372"/>
      <c r="N180" s="370"/>
      <c r="O180" s="315"/>
      <c r="P180" s="316"/>
      <c r="Q180" s="372"/>
      <c r="R180" s="170">
        <f t="shared" si="7"/>
        <v>137</v>
      </c>
    </row>
    <row r="181" spans="1:18" ht="12.75" customHeight="1">
      <c r="A181" s="15">
        <v>4269111</v>
      </c>
      <c r="B181" s="257" t="s">
        <v>86</v>
      </c>
      <c r="C181" s="201"/>
      <c r="D181" s="201"/>
      <c r="E181" s="165"/>
      <c r="F181" s="27"/>
      <c r="G181" s="25"/>
      <c r="H181" s="38"/>
      <c r="I181" s="55">
        <v>213</v>
      </c>
      <c r="J181" s="316"/>
      <c r="K181" s="372"/>
      <c r="L181" s="372"/>
      <c r="M181" s="372"/>
      <c r="N181" s="370"/>
      <c r="O181" s="55">
        <v>225</v>
      </c>
      <c r="P181" s="316"/>
      <c r="Q181" s="372"/>
      <c r="R181" s="170">
        <f t="shared" si="7"/>
        <v>438</v>
      </c>
    </row>
    <row r="182" spans="1:18" ht="12.75" customHeight="1">
      <c r="A182" s="15">
        <v>426914</v>
      </c>
      <c r="B182" s="177" t="s">
        <v>127</v>
      </c>
      <c r="C182" s="201"/>
      <c r="D182" s="201"/>
      <c r="E182" s="165"/>
      <c r="F182" s="27"/>
      <c r="G182" s="25"/>
      <c r="H182" s="38"/>
      <c r="I182" s="55">
        <v>4</v>
      </c>
      <c r="J182" s="316"/>
      <c r="K182" s="372"/>
      <c r="L182" s="372"/>
      <c r="M182" s="372"/>
      <c r="N182" s="370"/>
      <c r="O182" s="55">
        <v>4</v>
      </c>
      <c r="P182" s="316"/>
      <c r="Q182" s="372"/>
      <c r="R182" s="170">
        <f t="shared" si="7"/>
        <v>8</v>
      </c>
    </row>
    <row r="183" spans="1:18" ht="12.75" customHeight="1">
      <c r="A183" s="167">
        <v>4269191</v>
      </c>
      <c r="B183" s="178" t="s">
        <v>146</v>
      </c>
      <c r="C183" s="201"/>
      <c r="D183" s="201"/>
      <c r="E183" s="164"/>
      <c r="F183" s="28"/>
      <c r="G183" s="168"/>
      <c r="H183" s="60"/>
      <c r="I183" s="103">
        <v>59</v>
      </c>
      <c r="J183" s="319"/>
      <c r="K183" s="376"/>
      <c r="L183" s="481">
        <v>53</v>
      </c>
      <c r="M183" s="376"/>
      <c r="N183" s="382"/>
      <c r="O183" s="103">
        <v>685</v>
      </c>
      <c r="P183" s="319"/>
      <c r="Q183" s="376"/>
      <c r="R183" s="170">
        <f t="shared" si="7"/>
        <v>797</v>
      </c>
    </row>
    <row r="184" spans="1:18" ht="12.75" customHeight="1">
      <c r="A184" s="167">
        <v>4269192</v>
      </c>
      <c r="B184" s="258" t="s">
        <v>206</v>
      </c>
      <c r="C184" s="201"/>
      <c r="D184" s="201"/>
      <c r="E184" s="164"/>
      <c r="F184" s="28"/>
      <c r="G184" s="168"/>
      <c r="H184" s="60"/>
      <c r="I184" s="103"/>
      <c r="J184" s="319"/>
      <c r="K184" s="376"/>
      <c r="L184" s="376"/>
      <c r="M184" s="376"/>
      <c r="N184" s="382"/>
      <c r="O184" s="103"/>
      <c r="P184" s="319"/>
      <c r="Q184" s="376"/>
      <c r="R184" s="170">
        <f t="shared" si="7"/>
        <v>0</v>
      </c>
    </row>
    <row r="185" spans="1:18" ht="13.5" customHeight="1" thickBot="1">
      <c r="A185" s="16"/>
      <c r="B185" s="159"/>
      <c r="C185" s="201"/>
      <c r="D185" s="201"/>
      <c r="E185" s="179"/>
      <c r="F185" s="24"/>
      <c r="G185" s="45"/>
      <c r="H185" s="40"/>
      <c r="I185" s="334"/>
      <c r="J185" s="335"/>
      <c r="K185" s="385"/>
      <c r="L185" s="385"/>
      <c r="M185" s="385"/>
      <c r="N185" s="386"/>
      <c r="O185" s="334"/>
      <c r="P185" s="335"/>
      <c r="Q185" s="385"/>
      <c r="R185" s="453">
        <f t="shared" si="7"/>
        <v>0</v>
      </c>
    </row>
    <row r="186" spans="1:18" ht="13.5" customHeight="1" thickBot="1">
      <c r="A186" s="8"/>
      <c r="B186" s="8"/>
      <c r="C186" s="116"/>
      <c r="D186" s="116"/>
      <c r="E186" s="11"/>
      <c r="F186" s="11"/>
      <c r="G186" s="19"/>
      <c r="H186" s="19"/>
      <c r="I186" s="11"/>
      <c r="J186" s="11"/>
      <c r="K186" s="19"/>
      <c r="L186" s="19"/>
      <c r="M186" s="19"/>
      <c r="N186" s="19"/>
      <c r="O186" s="11"/>
      <c r="P186" s="11"/>
      <c r="Q186" s="19"/>
      <c r="R186" s="11"/>
    </row>
    <row r="187" spans="1:18" ht="13.5" customHeight="1" thickBot="1">
      <c r="A187" s="14">
        <v>431000</v>
      </c>
      <c r="B187" s="63" t="s">
        <v>187</v>
      </c>
      <c r="C187" s="116"/>
      <c r="D187" s="116"/>
      <c r="E187" s="47"/>
      <c r="F187" s="31"/>
      <c r="G187" s="23"/>
      <c r="H187" s="137"/>
      <c r="I187" s="47"/>
      <c r="J187" s="31"/>
      <c r="K187" s="53"/>
      <c r="L187" s="53"/>
      <c r="M187" s="53"/>
      <c r="N187" s="23"/>
      <c r="O187" s="47">
        <f>SUM(O188:O189)</f>
        <v>0</v>
      </c>
      <c r="P187" s="34"/>
      <c r="Q187" s="23" t="e">
        <v>#DIV/0!</v>
      </c>
      <c r="R187" s="47">
        <f>SUM(R188:R189)</f>
        <v>0</v>
      </c>
    </row>
    <row r="188" spans="1:18" ht="13.5" customHeight="1">
      <c r="A188" s="92">
        <v>431100</v>
      </c>
      <c r="B188" s="93" t="s">
        <v>189</v>
      </c>
      <c r="C188" s="201"/>
      <c r="D188" s="201"/>
      <c r="E188" s="49"/>
      <c r="F188" s="94"/>
      <c r="G188" s="95"/>
      <c r="H188" s="96"/>
      <c r="I188" s="49"/>
      <c r="J188" s="94"/>
      <c r="K188" s="95"/>
      <c r="L188" s="95"/>
      <c r="M188" s="95"/>
      <c r="N188" s="96"/>
      <c r="O188" s="49"/>
      <c r="P188" s="94"/>
      <c r="Q188" s="96"/>
      <c r="R188" s="127">
        <f>SUM(O188)</f>
        <v>0</v>
      </c>
    </row>
    <row r="189" spans="1:18" ht="13.5" customHeight="1" thickBot="1">
      <c r="A189" s="61">
        <v>431200</v>
      </c>
      <c r="B189" s="259" t="s">
        <v>188</v>
      </c>
      <c r="C189" s="201"/>
      <c r="D189" s="201"/>
      <c r="E189" s="50"/>
      <c r="F189" s="42"/>
      <c r="G189" s="22"/>
      <c r="H189" s="44"/>
      <c r="I189" s="50"/>
      <c r="J189" s="42"/>
      <c r="K189" s="22"/>
      <c r="L189" s="45"/>
      <c r="M189" s="45"/>
      <c r="N189" s="40"/>
      <c r="O189" s="58"/>
      <c r="P189" s="84"/>
      <c r="Q189" s="22"/>
      <c r="R189" s="58">
        <f>SUM(O189)</f>
        <v>0</v>
      </c>
    </row>
    <row r="190" spans="1:18" ht="13.5" customHeight="1">
      <c r="A190" s="8"/>
      <c r="B190" s="8"/>
      <c r="C190" s="116"/>
      <c r="D190" s="116"/>
      <c r="E190" s="11"/>
      <c r="F190" s="11"/>
      <c r="G190" s="19"/>
      <c r="H190" s="19"/>
      <c r="I190" s="11"/>
      <c r="J190" s="11"/>
      <c r="K190" s="19"/>
      <c r="L190" s="19"/>
      <c r="M190" s="19"/>
      <c r="N190" s="19"/>
      <c r="O190" s="11"/>
      <c r="P190" s="11"/>
      <c r="Q190" s="19"/>
      <c r="R190" s="11"/>
    </row>
    <row r="191" spans="1:18" ht="13.5" thickBot="1">
      <c r="A191" s="8"/>
      <c r="B191" s="8"/>
      <c r="C191" s="116"/>
      <c r="D191" s="116"/>
      <c r="E191" s="201"/>
      <c r="F191" s="201"/>
      <c r="G191" s="201"/>
      <c r="H191" s="201"/>
      <c r="I191" s="201"/>
      <c r="J191" s="201"/>
      <c r="K191" s="201"/>
      <c r="L191" s="201"/>
      <c r="M191" s="201"/>
      <c r="N191" s="201"/>
      <c r="O191" s="201"/>
      <c r="P191" s="201"/>
      <c r="Q191" s="201"/>
      <c r="R191" s="201"/>
    </row>
    <row r="192" spans="1:18" ht="13.5" thickBot="1">
      <c r="A192" s="14" t="s">
        <v>204</v>
      </c>
      <c r="B192" s="68"/>
      <c r="C192" s="227"/>
      <c r="D192" s="227"/>
      <c r="E192" s="6">
        <f>SUM(E193:E195)</f>
        <v>0</v>
      </c>
      <c r="F192" s="6"/>
      <c r="G192" s="53"/>
      <c r="H192" s="6">
        <f>SUM(H193:H195)</f>
        <v>0</v>
      </c>
      <c r="I192" s="6">
        <f>SUM(I193:I195)</f>
        <v>0</v>
      </c>
      <c r="J192" s="6"/>
      <c r="K192" s="53"/>
      <c r="L192" s="6">
        <f>SUM(L193:L195)</f>
        <v>0</v>
      </c>
      <c r="M192" s="53"/>
      <c r="N192" s="53"/>
      <c r="O192" s="6">
        <f>SUM(O193:O195)</f>
        <v>135</v>
      </c>
      <c r="P192" s="6"/>
      <c r="Q192" s="53"/>
      <c r="R192" s="54">
        <f>SUM(R193:R195)</f>
        <v>135</v>
      </c>
    </row>
    <row r="193" spans="1:18" ht="12.75">
      <c r="A193" s="41">
        <v>441911</v>
      </c>
      <c r="B193" s="36" t="s">
        <v>203</v>
      </c>
      <c r="C193" s="116"/>
      <c r="D193" s="116"/>
      <c r="E193" s="56"/>
      <c r="F193" s="32"/>
      <c r="G193" s="51"/>
      <c r="H193" s="20"/>
      <c r="I193" s="56"/>
      <c r="J193" s="32"/>
      <c r="K193" s="51"/>
      <c r="L193" s="51"/>
      <c r="M193" s="51"/>
      <c r="N193" s="20"/>
      <c r="O193" s="56"/>
      <c r="P193" s="32"/>
      <c r="Q193" s="51"/>
      <c r="R193" s="170">
        <f>SUM(E193:O193)</f>
        <v>0</v>
      </c>
    </row>
    <row r="194" spans="1:18" ht="12.75">
      <c r="A194" s="41">
        <v>444100</v>
      </c>
      <c r="B194" s="36" t="s">
        <v>150</v>
      </c>
      <c r="C194" s="116"/>
      <c r="D194" s="116"/>
      <c r="E194" s="56"/>
      <c r="F194" s="32"/>
      <c r="G194" s="51"/>
      <c r="H194" s="20"/>
      <c r="I194" s="56"/>
      <c r="J194" s="32"/>
      <c r="K194" s="51"/>
      <c r="L194" s="51"/>
      <c r="M194" s="51"/>
      <c r="N194" s="20"/>
      <c r="O194" s="56">
        <v>115</v>
      </c>
      <c r="P194" s="349"/>
      <c r="Q194" s="401"/>
      <c r="R194" s="170">
        <f>SUM(E194:O194)</f>
        <v>115</v>
      </c>
    </row>
    <row r="195" spans="1:18" ht="13.5" thickBot="1">
      <c r="A195" s="61">
        <v>444200</v>
      </c>
      <c r="B195" s="59" t="s">
        <v>151</v>
      </c>
      <c r="C195" s="201"/>
      <c r="D195" s="201"/>
      <c r="E195" s="50"/>
      <c r="F195" s="42"/>
      <c r="G195" s="98"/>
      <c r="H195" s="22"/>
      <c r="I195" s="50"/>
      <c r="J195" s="42"/>
      <c r="K195" s="98"/>
      <c r="L195" s="98"/>
      <c r="M195" s="98"/>
      <c r="N195" s="22"/>
      <c r="O195" s="50">
        <v>20</v>
      </c>
      <c r="P195" s="351"/>
      <c r="Q195" s="396"/>
      <c r="R195" s="454">
        <f>SUM(E195:O195)</f>
        <v>20</v>
      </c>
    </row>
    <row r="196" spans="1:18" ht="13.5" thickBot="1">
      <c r="A196" s="8"/>
      <c r="B196" s="8"/>
      <c r="C196" s="116"/>
      <c r="D196" s="116"/>
      <c r="E196" s="201"/>
      <c r="F196" s="201"/>
      <c r="G196" s="201"/>
      <c r="H196" s="201"/>
      <c r="I196" s="201"/>
      <c r="J196" s="201"/>
      <c r="K196" s="201"/>
      <c r="L196" s="201"/>
      <c r="M196" s="201"/>
      <c r="N196" s="201"/>
      <c r="O196" s="201"/>
      <c r="P196" s="201"/>
      <c r="Q196" s="201"/>
      <c r="R196" s="201"/>
    </row>
    <row r="197" spans="1:18" ht="13.5" thickBot="1">
      <c r="A197" s="14">
        <v>465000</v>
      </c>
      <c r="B197" s="68" t="s">
        <v>113</v>
      </c>
      <c r="C197" s="116"/>
      <c r="D197" s="116"/>
      <c r="E197" s="6">
        <f>SUM(E198)</f>
        <v>0</v>
      </c>
      <c r="F197" s="6"/>
      <c r="G197" s="53"/>
      <c r="H197" s="6">
        <f>SUM(H198)</f>
        <v>0</v>
      </c>
      <c r="I197" s="6">
        <f>SUM(I198)</f>
        <v>1769</v>
      </c>
      <c r="J197" s="6"/>
      <c r="K197" s="53"/>
      <c r="L197" s="6">
        <f>SUM(L198)</f>
        <v>0</v>
      </c>
      <c r="M197" s="53"/>
      <c r="N197" s="53"/>
      <c r="O197" s="6">
        <f>SUM(O198)</f>
        <v>442</v>
      </c>
      <c r="P197" s="6"/>
      <c r="Q197" s="53"/>
      <c r="R197" s="54">
        <f>SUM(E197+H197+I197+L197+O197)</f>
        <v>2211</v>
      </c>
    </row>
    <row r="198" spans="1:18" ht="13.5" thickBot="1">
      <c r="A198" s="61">
        <v>465112</v>
      </c>
      <c r="B198" s="304" t="s">
        <v>114</v>
      </c>
      <c r="C198" s="278"/>
      <c r="D198" s="278"/>
      <c r="E198" s="279"/>
      <c r="F198" s="279"/>
      <c r="G198" s="280"/>
      <c r="H198" s="280"/>
      <c r="I198" s="466">
        <v>1769</v>
      </c>
      <c r="J198" s="466"/>
      <c r="K198" s="98"/>
      <c r="L198" s="466"/>
      <c r="M198" s="98"/>
      <c r="N198" s="98"/>
      <c r="O198" s="466">
        <v>442</v>
      </c>
      <c r="P198" s="466"/>
      <c r="Q198" s="98"/>
      <c r="R198" s="82">
        <f>SUM(E198+H198+I198+L198+O198)</f>
        <v>2211</v>
      </c>
    </row>
    <row r="199" spans="1:18" ht="13.5" thickBot="1">
      <c r="A199" s="8"/>
      <c r="B199" s="8"/>
      <c r="C199" s="116"/>
      <c r="D199" s="116"/>
      <c r="E199" s="201"/>
      <c r="F199" s="201"/>
      <c r="G199" s="201"/>
      <c r="H199" s="201"/>
      <c r="I199" s="201"/>
      <c r="J199" s="201"/>
      <c r="K199" s="201"/>
      <c r="L199" s="201"/>
      <c r="M199" s="201"/>
      <c r="N199" s="201"/>
      <c r="O199" s="201"/>
      <c r="P199" s="201"/>
      <c r="Q199" s="201"/>
      <c r="R199" s="201"/>
    </row>
    <row r="200" spans="1:18" ht="13.5" thickBot="1">
      <c r="A200" s="14">
        <v>482000</v>
      </c>
      <c r="B200" s="204" t="s">
        <v>121</v>
      </c>
      <c r="C200" s="281"/>
      <c r="D200" s="281"/>
      <c r="E200" s="47">
        <f>SUM(E201:E204)</f>
        <v>0</v>
      </c>
      <c r="F200" s="76"/>
      <c r="G200" s="67"/>
      <c r="H200" s="47">
        <f>SUM(H201:H204)</f>
        <v>0</v>
      </c>
      <c r="I200" s="47">
        <f>SUM(I201:I204)</f>
        <v>50</v>
      </c>
      <c r="J200" s="31"/>
      <c r="K200" s="53"/>
      <c r="L200" s="47">
        <f>SUM(L201:L204)</f>
        <v>52</v>
      </c>
      <c r="M200" s="53"/>
      <c r="N200" s="23"/>
      <c r="O200" s="47">
        <f>SUM(O201:O204)</f>
        <v>16</v>
      </c>
      <c r="P200" s="205"/>
      <c r="Q200" s="67">
        <f>SUM(P200/O200*100)</f>
        <v>0</v>
      </c>
      <c r="R200" s="47">
        <f>SUM(R201:R204)</f>
        <v>118</v>
      </c>
    </row>
    <row r="201" spans="1:18" ht="12.75">
      <c r="A201" s="41">
        <v>4821911</v>
      </c>
      <c r="B201" s="36" t="s">
        <v>211</v>
      </c>
      <c r="C201" s="266"/>
      <c r="D201" s="266"/>
      <c r="E201" s="261"/>
      <c r="F201" s="282"/>
      <c r="G201" s="283"/>
      <c r="H201" s="262"/>
      <c r="I201" s="311"/>
      <c r="J201" s="312"/>
      <c r="K201" s="369"/>
      <c r="L201" s="169">
        <v>52</v>
      </c>
      <c r="M201" s="369"/>
      <c r="N201" s="362"/>
      <c r="O201" s="56">
        <v>7</v>
      </c>
      <c r="P201" s="32"/>
      <c r="Q201" s="20"/>
      <c r="R201" s="56">
        <f>SUM(E201:O201)</f>
        <v>59</v>
      </c>
    </row>
    <row r="202" spans="1:18" ht="12.75">
      <c r="A202" s="15">
        <v>482131</v>
      </c>
      <c r="B202" s="29" t="s">
        <v>152</v>
      </c>
      <c r="C202" s="266"/>
      <c r="D202" s="266"/>
      <c r="E202" s="263"/>
      <c r="F202" s="264"/>
      <c r="G202" s="284"/>
      <c r="H202" s="265"/>
      <c r="I202" s="55">
        <v>45</v>
      </c>
      <c r="J202" s="316"/>
      <c r="K202" s="372"/>
      <c r="L202" s="323"/>
      <c r="M202" s="372"/>
      <c r="N202" s="370"/>
      <c r="O202" s="55">
        <v>4</v>
      </c>
      <c r="P202" s="27"/>
      <c r="Q202" s="38"/>
      <c r="R202" s="55">
        <f>SUM(E202:O202)</f>
        <v>49</v>
      </c>
    </row>
    <row r="203" spans="1:18" ht="12.75">
      <c r="A203" s="15">
        <v>482211</v>
      </c>
      <c r="B203" s="29" t="s">
        <v>153</v>
      </c>
      <c r="C203" s="266"/>
      <c r="D203" s="266"/>
      <c r="E203" s="263"/>
      <c r="F203" s="264"/>
      <c r="G203" s="284"/>
      <c r="H203" s="265"/>
      <c r="I203" s="55">
        <v>5</v>
      </c>
      <c r="J203" s="316"/>
      <c r="K203" s="372"/>
      <c r="L203" s="323"/>
      <c r="M203" s="372"/>
      <c r="N203" s="370"/>
      <c r="O203" s="55">
        <v>5</v>
      </c>
      <c r="P203" s="27"/>
      <c r="Q203" s="38"/>
      <c r="R203" s="55">
        <f>SUM(E203:O203)</f>
        <v>10</v>
      </c>
    </row>
    <row r="204" spans="1:18" ht="13.5" thickBot="1">
      <c r="A204" s="16">
        <v>482300</v>
      </c>
      <c r="B204" s="37" t="s">
        <v>167</v>
      </c>
      <c r="C204" s="266"/>
      <c r="D204" s="266"/>
      <c r="E204" s="285"/>
      <c r="F204" s="286"/>
      <c r="G204" s="287"/>
      <c r="H204" s="288"/>
      <c r="I204" s="334"/>
      <c r="J204" s="335"/>
      <c r="K204" s="385"/>
      <c r="L204" s="336"/>
      <c r="M204" s="385"/>
      <c r="N204" s="386"/>
      <c r="O204" s="334"/>
      <c r="P204" s="335"/>
      <c r="Q204" s="386"/>
      <c r="R204" s="58">
        <f>SUM(E204:O204)</f>
        <v>0</v>
      </c>
    </row>
    <row r="205" spans="1:18" ht="13.5" thickBot="1">
      <c r="A205" s="229"/>
      <c r="B205" s="8"/>
      <c r="C205" s="116"/>
      <c r="D205" s="116"/>
      <c r="E205" s="201"/>
      <c r="F205" s="201"/>
      <c r="G205" s="201"/>
      <c r="H205" s="201"/>
      <c r="I205" s="201"/>
      <c r="J205" s="201"/>
      <c r="K205" s="201"/>
      <c r="L205" s="201"/>
      <c r="M205" s="201"/>
      <c r="N205" s="201"/>
      <c r="O205" s="201"/>
      <c r="P205" s="201"/>
      <c r="Q205" s="201"/>
      <c r="R205" s="201"/>
    </row>
    <row r="206" spans="1:18" ht="13.5" thickBot="1">
      <c r="A206" s="13"/>
      <c r="B206" s="135" t="s">
        <v>16</v>
      </c>
      <c r="C206" s="116"/>
      <c r="D206" s="116"/>
      <c r="E206" s="47">
        <f>SUM(E21+E31+E35+E46+E49+E54+E192+E197+E200)</f>
        <v>0</v>
      </c>
      <c r="F206" s="6" t="e">
        <f>SUM(F22,#REF!,#REF!,#REF!,#REF!,#REF!,#REF!)</f>
        <v>#REF!</v>
      </c>
      <c r="G206" s="39" t="e">
        <f>SUM(F206/E206*100)</f>
        <v>#REF!</v>
      </c>
      <c r="H206" s="47">
        <f>SUM(H21+H31+H35+H46+H49+H54+H192+H197+H200)</f>
        <v>0</v>
      </c>
      <c r="I206" s="47">
        <f>SUM(I21+I31+I35+I46+I49+I54+I192+I197+I200)</f>
        <v>1019749</v>
      </c>
      <c r="J206" s="6" t="e">
        <f>SUM(J22,#REF!,#REF!,#REF!,#REF!,#REF!,#REF!)</f>
        <v>#REF!</v>
      </c>
      <c r="K206" s="23" t="e">
        <f>SUM(J206/I206*100)</f>
        <v>#REF!</v>
      </c>
      <c r="L206" s="47">
        <f>SUM(L21+L31+L35+L46+L49+L54+L187+L192+L197+L200)</f>
        <v>2580</v>
      </c>
      <c r="M206" s="137"/>
      <c r="N206" s="137"/>
      <c r="O206" s="47">
        <f>SUM(O21+O31+O35+O46+O49+O54+O187+O192+O197+O200)</f>
        <v>42977</v>
      </c>
      <c r="P206" s="6" t="e">
        <f>SUM(P22,#REF!,#REF!,#REF!,#REF!,#REF!,#REF!)</f>
        <v>#REF!</v>
      </c>
      <c r="Q206" s="138" t="e">
        <f>SUM(P206/O206*100)</f>
        <v>#REF!</v>
      </c>
      <c r="R206" s="47">
        <f>SUM(R21+R31+R35+R46+R49+R54+R187+R192+R197+R200)</f>
        <v>1065306</v>
      </c>
    </row>
    <row r="207" spans="1:18" s="2" customFormat="1" ht="13.5" thickBot="1">
      <c r="A207" s="8"/>
      <c r="B207" s="8"/>
      <c r="C207" s="230"/>
      <c r="D207" s="230"/>
      <c r="E207" s="202"/>
      <c r="F207" s="202"/>
      <c r="G207" s="202"/>
      <c r="H207" s="202"/>
      <c r="I207" s="202"/>
      <c r="J207" s="202"/>
      <c r="K207" s="202"/>
      <c r="L207" s="202"/>
      <c r="M207" s="202"/>
      <c r="N207" s="202"/>
      <c r="O207" s="202"/>
      <c r="P207" s="202"/>
      <c r="Q207" s="202"/>
      <c r="R207" s="202"/>
    </row>
    <row r="208" spans="1:18" s="2" customFormat="1" ht="16.5" customHeight="1" thickBot="1">
      <c r="A208" s="14">
        <v>500000</v>
      </c>
      <c r="B208" s="156" t="s">
        <v>9</v>
      </c>
      <c r="C208" s="230"/>
      <c r="D208" s="230"/>
      <c r="E208" s="47">
        <f>SUM(E209:E227)</f>
        <v>3683</v>
      </c>
      <c r="F208" s="31"/>
      <c r="G208" s="67"/>
      <c r="H208" s="47">
        <f>SUM(H209:H227)</f>
        <v>0</v>
      </c>
      <c r="I208" s="158">
        <f>SUM(I209:I227)</f>
        <v>0</v>
      </c>
      <c r="J208" s="31">
        <f>SUM(J212:J227)</f>
        <v>0</v>
      </c>
      <c r="K208" s="67"/>
      <c r="L208" s="47">
        <f>SUM(L209:L227)</f>
        <v>48</v>
      </c>
      <c r="M208" s="157"/>
      <c r="N208" s="67"/>
      <c r="O208" s="47">
        <f>SUM(O209:O227)</f>
        <v>7024</v>
      </c>
      <c r="P208" s="31">
        <f>SUM(P212:P227)</f>
        <v>0</v>
      </c>
      <c r="Q208" s="67">
        <f>SUM(P208/O208*100)</f>
        <v>0</v>
      </c>
      <c r="R208" s="47">
        <f>SUM(E208+H208+I208+L208+O208)</f>
        <v>10755</v>
      </c>
    </row>
    <row r="209" spans="1:18" s="2" customFormat="1" ht="14.25" customHeight="1">
      <c r="A209" s="92">
        <v>511322</v>
      </c>
      <c r="B209" s="301" t="s">
        <v>96</v>
      </c>
      <c r="C209" s="271"/>
      <c r="D209" s="271"/>
      <c r="E209" s="94">
        <v>3600</v>
      </c>
      <c r="F209" s="431"/>
      <c r="G209" s="379"/>
      <c r="H209" s="416"/>
      <c r="I209" s="380"/>
      <c r="J209" s="431"/>
      <c r="K209" s="379"/>
      <c r="L209" s="324"/>
      <c r="M209" s="417"/>
      <c r="N209" s="379"/>
      <c r="O209" s="49">
        <v>120</v>
      </c>
      <c r="P209" s="380"/>
      <c r="Q209" s="379"/>
      <c r="R209" s="107">
        <f aca="true" t="shared" si="8" ref="R209:R227">SUM(E209:O209)</f>
        <v>3720</v>
      </c>
    </row>
    <row r="210" spans="1:18" s="2" customFormat="1" ht="14.25" customHeight="1" thickBot="1">
      <c r="A210" s="189">
        <v>511441</v>
      </c>
      <c r="B210" s="340" t="s">
        <v>219</v>
      </c>
      <c r="C210" s="271"/>
      <c r="D210" s="271"/>
      <c r="E210" s="46">
        <v>83</v>
      </c>
      <c r="F210" s="432"/>
      <c r="G210" s="374"/>
      <c r="H210" s="433"/>
      <c r="I210" s="403"/>
      <c r="J210" s="432"/>
      <c r="K210" s="374"/>
      <c r="L210" s="373"/>
      <c r="M210" s="375"/>
      <c r="N210" s="374"/>
      <c r="O210" s="373"/>
      <c r="P210" s="403"/>
      <c r="Q210" s="374"/>
      <c r="R210" s="64">
        <f t="shared" si="8"/>
        <v>83</v>
      </c>
    </row>
    <row r="211" spans="1:18" s="2" customFormat="1" ht="14.25" customHeight="1" thickBot="1">
      <c r="A211" s="85">
        <v>512141</v>
      </c>
      <c r="B211" s="343" t="s">
        <v>205</v>
      </c>
      <c r="C211" s="344"/>
      <c r="D211" s="344"/>
      <c r="E211" s="331"/>
      <c r="F211" s="390"/>
      <c r="G211" s="364"/>
      <c r="H211" s="409"/>
      <c r="I211" s="366"/>
      <c r="J211" s="390"/>
      <c r="K211" s="364"/>
      <c r="L211" s="363"/>
      <c r="M211" s="365"/>
      <c r="N211" s="364"/>
      <c r="O211" s="89">
        <v>300</v>
      </c>
      <c r="P211" s="52"/>
      <c r="Q211" s="91"/>
      <c r="R211" s="174">
        <f t="shared" si="8"/>
        <v>300</v>
      </c>
    </row>
    <row r="212" spans="1:19" s="2" customFormat="1" ht="12.75">
      <c r="A212" s="41">
        <v>512211</v>
      </c>
      <c r="B212" s="302" t="s">
        <v>133</v>
      </c>
      <c r="C212" s="275"/>
      <c r="D212" s="275"/>
      <c r="E212" s="312"/>
      <c r="F212" s="434"/>
      <c r="G212" s="362"/>
      <c r="H212" s="422"/>
      <c r="I212" s="312"/>
      <c r="J212" s="328"/>
      <c r="K212" s="362"/>
      <c r="L212" s="56">
        <v>48</v>
      </c>
      <c r="M212" s="368"/>
      <c r="N212" s="362"/>
      <c r="O212" s="56">
        <v>1000</v>
      </c>
      <c r="P212" s="32"/>
      <c r="Q212" s="20"/>
      <c r="R212" s="112">
        <f t="shared" si="8"/>
        <v>1048</v>
      </c>
      <c r="S212" s="230"/>
    </row>
    <row r="213" spans="1:18" s="2" customFormat="1" ht="12.75">
      <c r="A213" s="15">
        <v>5122111</v>
      </c>
      <c r="B213" s="160" t="s">
        <v>162</v>
      </c>
      <c r="C213" s="275"/>
      <c r="D213" s="275"/>
      <c r="E213" s="316"/>
      <c r="F213" s="435"/>
      <c r="G213" s="370"/>
      <c r="H213" s="418"/>
      <c r="I213" s="316"/>
      <c r="J213" s="323"/>
      <c r="K213" s="370"/>
      <c r="L213" s="315"/>
      <c r="M213" s="371"/>
      <c r="N213" s="370"/>
      <c r="O213" s="55">
        <v>23</v>
      </c>
      <c r="P213" s="27"/>
      <c r="Q213" s="38"/>
      <c r="R213" s="123">
        <f t="shared" si="8"/>
        <v>23</v>
      </c>
    </row>
    <row r="214" spans="1:18" s="2" customFormat="1" ht="12.75">
      <c r="A214" s="15">
        <v>5122112</v>
      </c>
      <c r="B214" s="160" t="s">
        <v>217</v>
      </c>
      <c r="C214" s="275"/>
      <c r="D214" s="275"/>
      <c r="E214" s="316"/>
      <c r="F214" s="435"/>
      <c r="G214" s="370"/>
      <c r="H214" s="418"/>
      <c r="I214" s="316"/>
      <c r="J214" s="323"/>
      <c r="K214" s="370"/>
      <c r="L214" s="315"/>
      <c r="M214" s="371"/>
      <c r="N214" s="370"/>
      <c r="O214" s="55">
        <v>0</v>
      </c>
      <c r="P214" s="27"/>
      <c r="Q214" s="38"/>
      <c r="R214" s="123">
        <v>0</v>
      </c>
    </row>
    <row r="215" spans="1:18" ht="12.75">
      <c r="A215" s="15">
        <v>512221</v>
      </c>
      <c r="B215" s="160" t="s">
        <v>34</v>
      </c>
      <c r="C215" s="275"/>
      <c r="D215" s="275"/>
      <c r="E215" s="316"/>
      <c r="F215" s="435"/>
      <c r="G215" s="370"/>
      <c r="H215" s="418"/>
      <c r="I215" s="392"/>
      <c r="J215" s="435"/>
      <c r="K215" s="370"/>
      <c r="L215" s="315"/>
      <c r="M215" s="371"/>
      <c r="N215" s="370"/>
      <c r="O215" s="55">
        <v>500</v>
      </c>
      <c r="P215" s="27"/>
      <c r="Q215" s="38"/>
      <c r="R215" s="123">
        <f t="shared" si="8"/>
        <v>500</v>
      </c>
    </row>
    <row r="216" spans="1:18" ht="12.75">
      <c r="A216" s="15">
        <v>512221</v>
      </c>
      <c r="B216" s="160" t="s">
        <v>220</v>
      </c>
      <c r="C216" s="275"/>
      <c r="D216" s="275"/>
      <c r="E216" s="316"/>
      <c r="F216" s="435"/>
      <c r="G216" s="370"/>
      <c r="H216" s="418"/>
      <c r="I216" s="392"/>
      <c r="J216" s="435"/>
      <c r="K216" s="370"/>
      <c r="L216" s="315"/>
      <c r="M216" s="371"/>
      <c r="N216" s="370"/>
      <c r="O216" s="55">
        <v>801</v>
      </c>
      <c r="P216" s="27"/>
      <c r="Q216" s="38"/>
      <c r="R216" s="123">
        <f t="shared" si="8"/>
        <v>801</v>
      </c>
    </row>
    <row r="217" spans="1:18" ht="12.75">
      <c r="A217" s="15">
        <v>512232</v>
      </c>
      <c r="B217" s="160" t="s">
        <v>163</v>
      </c>
      <c r="C217" s="275"/>
      <c r="D217" s="275"/>
      <c r="E217" s="316"/>
      <c r="F217" s="435"/>
      <c r="G217" s="370"/>
      <c r="H217" s="418"/>
      <c r="I217" s="392"/>
      <c r="J217" s="435"/>
      <c r="K217" s="370"/>
      <c r="L217" s="315"/>
      <c r="M217" s="371"/>
      <c r="N217" s="370"/>
      <c r="O217" s="55">
        <v>38</v>
      </c>
      <c r="P217" s="27"/>
      <c r="Q217" s="38"/>
      <c r="R217" s="123">
        <f t="shared" si="8"/>
        <v>38</v>
      </c>
    </row>
    <row r="218" spans="1:18" ht="12.75">
      <c r="A218" s="15">
        <v>512241</v>
      </c>
      <c r="B218" s="160" t="s">
        <v>186</v>
      </c>
      <c r="C218" s="275"/>
      <c r="D218" s="275"/>
      <c r="E218" s="316"/>
      <c r="F218" s="435"/>
      <c r="G218" s="370"/>
      <c r="H218" s="418"/>
      <c r="I218" s="392"/>
      <c r="J218" s="435"/>
      <c r="K218" s="370"/>
      <c r="L218" s="315"/>
      <c r="M218" s="371"/>
      <c r="N218" s="370"/>
      <c r="O218" s="55">
        <v>14</v>
      </c>
      <c r="P218" s="27"/>
      <c r="Q218" s="38"/>
      <c r="R218" s="123">
        <f t="shared" si="8"/>
        <v>14</v>
      </c>
    </row>
    <row r="219" spans="1:18" ht="12.75">
      <c r="A219" s="15">
        <v>512251</v>
      </c>
      <c r="B219" s="160" t="s">
        <v>164</v>
      </c>
      <c r="C219" s="275"/>
      <c r="D219" s="275"/>
      <c r="E219" s="316"/>
      <c r="F219" s="435"/>
      <c r="G219" s="370"/>
      <c r="H219" s="418"/>
      <c r="I219" s="392"/>
      <c r="J219" s="435"/>
      <c r="K219" s="370"/>
      <c r="L219" s="315"/>
      <c r="M219" s="371"/>
      <c r="N219" s="370"/>
      <c r="O219" s="55">
        <v>248</v>
      </c>
      <c r="P219" s="27"/>
      <c r="Q219" s="38"/>
      <c r="R219" s="123">
        <f t="shared" si="8"/>
        <v>248</v>
      </c>
    </row>
    <row r="220" spans="1:18" ht="13.5" thickBot="1">
      <c r="A220" s="16">
        <v>512291</v>
      </c>
      <c r="B220" s="231" t="s">
        <v>218</v>
      </c>
      <c r="C220" s="341"/>
      <c r="D220" s="341"/>
      <c r="E220" s="335"/>
      <c r="F220" s="436"/>
      <c r="G220" s="386"/>
      <c r="H220" s="419"/>
      <c r="I220" s="387"/>
      <c r="J220" s="436"/>
      <c r="K220" s="386"/>
      <c r="L220" s="334"/>
      <c r="M220" s="420"/>
      <c r="N220" s="386"/>
      <c r="O220" s="58">
        <v>60</v>
      </c>
      <c r="P220" s="24"/>
      <c r="Q220" s="40"/>
      <c r="R220" s="122">
        <f t="shared" si="8"/>
        <v>60</v>
      </c>
    </row>
    <row r="221" spans="1:18" ht="12.75">
      <c r="A221" s="92">
        <v>512511</v>
      </c>
      <c r="B221" s="301" t="s">
        <v>165</v>
      </c>
      <c r="C221" s="342"/>
      <c r="D221" s="342"/>
      <c r="E221" s="325"/>
      <c r="F221" s="431"/>
      <c r="G221" s="379"/>
      <c r="H221" s="416"/>
      <c r="I221" s="380"/>
      <c r="J221" s="431"/>
      <c r="K221" s="379"/>
      <c r="L221" s="324"/>
      <c r="M221" s="417"/>
      <c r="N221" s="379"/>
      <c r="O221" s="49">
        <v>0</v>
      </c>
      <c r="P221" s="94"/>
      <c r="Q221" s="96"/>
      <c r="R221" s="107">
        <f t="shared" si="8"/>
        <v>0</v>
      </c>
    </row>
    <row r="222" spans="1:20" ht="12.75">
      <c r="A222" s="189">
        <v>512511</v>
      </c>
      <c r="B222" s="340" t="s">
        <v>221</v>
      </c>
      <c r="C222" s="275"/>
      <c r="D222" s="275"/>
      <c r="E222" s="349"/>
      <c r="F222" s="432"/>
      <c r="G222" s="374"/>
      <c r="H222" s="433"/>
      <c r="I222" s="403"/>
      <c r="J222" s="432"/>
      <c r="K222" s="374"/>
      <c r="L222" s="373"/>
      <c r="M222" s="375"/>
      <c r="N222" s="374"/>
      <c r="O222" s="166">
        <v>2390</v>
      </c>
      <c r="P222" s="46"/>
      <c r="Q222" s="21"/>
      <c r="R222" s="64">
        <f t="shared" si="8"/>
        <v>2390</v>
      </c>
      <c r="T222" s="473"/>
    </row>
    <row r="223" spans="1:20" ht="13.5" thickBot="1">
      <c r="A223" s="16">
        <v>512521</v>
      </c>
      <c r="B223" s="231" t="s">
        <v>166</v>
      </c>
      <c r="C223" s="341"/>
      <c r="D223" s="341"/>
      <c r="E223" s="335"/>
      <c r="F223" s="436"/>
      <c r="G223" s="386"/>
      <c r="H223" s="419"/>
      <c r="I223" s="387"/>
      <c r="J223" s="436"/>
      <c r="K223" s="386"/>
      <c r="L223" s="334"/>
      <c r="M223" s="420"/>
      <c r="N223" s="386"/>
      <c r="O223" s="58"/>
      <c r="P223" s="24"/>
      <c r="Q223" s="40"/>
      <c r="R223" s="122">
        <f t="shared" si="8"/>
        <v>0</v>
      </c>
      <c r="T223" s="473"/>
    </row>
    <row r="224" spans="1:20" ht="12.75">
      <c r="A224" s="92">
        <v>512921</v>
      </c>
      <c r="B224" s="301" t="s">
        <v>215</v>
      </c>
      <c r="C224" s="342"/>
      <c r="D224" s="342"/>
      <c r="E224" s="325"/>
      <c r="F224" s="431"/>
      <c r="G224" s="379"/>
      <c r="H224" s="416"/>
      <c r="I224" s="380"/>
      <c r="J224" s="431"/>
      <c r="K224" s="379"/>
      <c r="L224" s="324"/>
      <c r="M224" s="417"/>
      <c r="N224" s="379"/>
      <c r="O224" s="49">
        <v>1520</v>
      </c>
      <c r="P224" s="325"/>
      <c r="Q224" s="379"/>
      <c r="R224" s="107">
        <f t="shared" si="8"/>
        <v>1520</v>
      </c>
      <c r="T224" s="473"/>
    </row>
    <row r="225" spans="1:20" ht="13.5" thickBot="1">
      <c r="A225" s="16">
        <v>512933</v>
      </c>
      <c r="B225" s="231" t="s">
        <v>216</v>
      </c>
      <c r="C225" s="341"/>
      <c r="D225" s="341"/>
      <c r="E225" s="335"/>
      <c r="F225" s="436"/>
      <c r="G225" s="386"/>
      <c r="H225" s="419"/>
      <c r="I225" s="387"/>
      <c r="J225" s="436"/>
      <c r="K225" s="386"/>
      <c r="L225" s="334"/>
      <c r="M225" s="420"/>
      <c r="N225" s="386"/>
      <c r="O225" s="58">
        <v>10</v>
      </c>
      <c r="P225" s="335"/>
      <c r="Q225" s="386"/>
      <c r="R225" s="122">
        <f t="shared" si="8"/>
        <v>10</v>
      </c>
      <c r="T225" s="473"/>
    </row>
    <row r="226" spans="1:20" ht="12.75">
      <c r="A226" s="41">
        <v>515111</v>
      </c>
      <c r="B226" s="302" t="s">
        <v>202</v>
      </c>
      <c r="C226" s="276"/>
      <c r="D226" s="276"/>
      <c r="E226" s="312"/>
      <c r="F226" s="434"/>
      <c r="G226" s="362"/>
      <c r="H226" s="422"/>
      <c r="I226" s="394"/>
      <c r="J226" s="434"/>
      <c r="K226" s="362"/>
      <c r="L226" s="311"/>
      <c r="M226" s="368"/>
      <c r="N226" s="362"/>
      <c r="O226" s="311"/>
      <c r="P226" s="312"/>
      <c r="Q226" s="362"/>
      <c r="R226" s="112">
        <f t="shared" si="8"/>
        <v>0</v>
      </c>
      <c r="T226" s="473"/>
    </row>
    <row r="227" spans="1:20" ht="13.5" thickBot="1">
      <c r="A227" s="16"/>
      <c r="B227" s="231"/>
      <c r="C227" s="116"/>
      <c r="D227" s="116"/>
      <c r="E227" s="335"/>
      <c r="F227" s="436"/>
      <c r="G227" s="386"/>
      <c r="H227" s="419"/>
      <c r="I227" s="387"/>
      <c r="J227" s="436"/>
      <c r="K227" s="386"/>
      <c r="L227" s="334"/>
      <c r="M227" s="420"/>
      <c r="N227" s="386"/>
      <c r="O227" s="334"/>
      <c r="P227" s="335"/>
      <c r="Q227" s="386"/>
      <c r="R227" s="122">
        <f t="shared" si="8"/>
        <v>0</v>
      </c>
      <c r="T227" s="473"/>
    </row>
    <row r="228" spans="1:18" ht="12.75">
      <c r="A228" s="229"/>
      <c r="B228" s="8"/>
      <c r="C228" s="116"/>
      <c r="D228" s="116"/>
      <c r="E228" s="201"/>
      <c r="F228" s="201"/>
      <c r="G228" s="201"/>
      <c r="H228" s="201"/>
      <c r="I228" s="201"/>
      <c r="J228" s="201"/>
      <c r="K228" s="201"/>
      <c r="L228" s="201"/>
      <c r="M228" s="201"/>
      <c r="N228" s="201"/>
      <c r="O228" s="201"/>
      <c r="P228" s="201"/>
      <c r="Q228" s="201"/>
      <c r="R228" s="201"/>
    </row>
    <row r="229" spans="1:18" ht="13.5" thickBot="1">
      <c r="A229" s="229"/>
      <c r="B229" s="229"/>
      <c r="C229" s="116"/>
      <c r="D229" s="116"/>
      <c r="E229" s="201"/>
      <c r="F229" s="201"/>
      <c r="G229" s="201"/>
      <c r="H229" s="201"/>
      <c r="I229" s="201"/>
      <c r="J229" s="201"/>
      <c r="K229" s="201"/>
      <c r="L229" s="201"/>
      <c r="M229" s="201"/>
      <c r="N229" s="201"/>
      <c r="O229" s="201"/>
      <c r="P229" s="201"/>
      <c r="Q229" s="201"/>
      <c r="R229" s="201"/>
    </row>
    <row r="230" spans="1:18" ht="13.5" thickBot="1">
      <c r="A230" s="13"/>
      <c r="B230" s="135" t="s">
        <v>85</v>
      </c>
      <c r="C230" s="116"/>
      <c r="D230" s="116"/>
      <c r="E230" s="47">
        <f>SUM(E206+E208)</f>
        <v>3683</v>
      </c>
      <c r="F230" s="6" t="e">
        <f>SUM(F38,#REF!,#REF!,F153,#REF!,F161,F173)</f>
        <v>#REF!</v>
      </c>
      <c r="G230" s="39" t="e">
        <f>SUM(F230/E230*100)</f>
        <v>#REF!</v>
      </c>
      <c r="H230" s="47">
        <f>SUM(H206+H208)</f>
        <v>0</v>
      </c>
      <c r="I230" s="47">
        <f>SUM(I206+I208)</f>
        <v>1019749</v>
      </c>
      <c r="J230" s="6" t="e">
        <f>SUM(J38,#REF!,#REF!,J153,#REF!,J161,J173)</f>
        <v>#REF!</v>
      </c>
      <c r="K230" s="23" t="e">
        <f>SUM(J230/I230*100)</f>
        <v>#REF!</v>
      </c>
      <c r="L230" s="47">
        <f>SUM(L206+L208)</f>
        <v>2628</v>
      </c>
      <c r="M230" s="137"/>
      <c r="N230" s="137"/>
      <c r="O230" s="47">
        <f>SUM(O206+O208)</f>
        <v>50001</v>
      </c>
      <c r="P230" s="6" t="e">
        <f>SUM(P38,#REF!,#REF!,P153,#REF!,P161,P173)</f>
        <v>#REF!</v>
      </c>
      <c r="Q230" s="138" t="e">
        <f>SUM(P230/O230*100)</f>
        <v>#REF!</v>
      </c>
      <c r="R230" s="47">
        <f>SUM(E230+H230+I230+L230+O230)</f>
        <v>1076061</v>
      </c>
    </row>
    <row r="231" spans="1:18" ht="12.75">
      <c r="A231" s="8"/>
      <c r="B231" s="232"/>
      <c r="C231" s="116"/>
      <c r="D231" s="116"/>
      <c r="E231" s="201"/>
      <c r="F231" s="201"/>
      <c r="G231" s="201"/>
      <c r="H231" s="201"/>
      <c r="I231" s="201"/>
      <c r="J231" s="201"/>
      <c r="K231" s="201"/>
      <c r="L231" s="201"/>
      <c r="M231" s="201"/>
      <c r="N231" s="201"/>
      <c r="O231" s="201"/>
      <c r="P231" s="201"/>
      <c r="Q231" s="201"/>
      <c r="R231" s="201"/>
    </row>
    <row r="232" spans="1:18" ht="13.5" thickBot="1">
      <c r="A232" s="8"/>
      <c r="B232" s="232"/>
      <c r="C232" s="116"/>
      <c r="D232" s="116"/>
      <c r="E232" s="201"/>
      <c r="F232" s="201"/>
      <c r="G232" s="201"/>
      <c r="H232" s="201"/>
      <c r="I232" s="201"/>
      <c r="J232" s="201"/>
      <c r="K232" s="201"/>
      <c r="L232" s="201"/>
      <c r="M232" s="201"/>
      <c r="N232" s="201"/>
      <c r="O232" s="201"/>
      <c r="P232" s="201"/>
      <c r="Q232" s="201"/>
      <c r="R232" s="201"/>
    </row>
    <row r="233" spans="1:18" ht="34.5" thickBot="1">
      <c r="A233" s="139" t="s">
        <v>8</v>
      </c>
      <c r="B233" s="140" t="s">
        <v>2</v>
      </c>
      <c r="C233" s="116"/>
      <c r="D233" s="116"/>
      <c r="E233" s="71" t="s">
        <v>48</v>
      </c>
      <c r="F233" s="72" t="s">
        <v>13</v>
      </c>
      <c r="G233" s="74" t="s">
        <v>14</v>
      </c>
      <c r="H233" s="75" t="s">
        <v>47</v>
      </c>
      <c r="I233" s="71" t="s">
        <v>17</v>
      </c>
      <c r="J233" s="72" t="s">
        <v>13</v>
      </c>
      <c r="K233" s="70" t="s">
        <v>14</v>
      </c>
      <c r="L233" s="141" t="s">
        <v>40</v>
      </c>
      <c r="M233" s="73" t="s">
        <v>13</v>
      </c>
      <c r="N233" s="70" t="s">
        <v>14</v>
      </c>
      <c r="O233" s="71" t="s">
        <v>192</v>
      </c>
      <c r="P233" s="72" t="s">
        <v>13</v>
      </c>
      <c r="Q233" s="70" t="s">
        <v>14</v>
      </c>
      <c r="R233" s="142" t="s">
        <v>4</v>
      </c>
    </row>
    <row r="234" spans="1:18" ht="12.75">
      <c r="A234" s="143"/>
      <c r="B234" s="144" t="s">
        <v>90</v>
      </c>
      <c r="C234" s="116"/>
      <c r="D234" s="116"/>
      <c r="E234" s="49">
        <f>SUM(E14)</f>
        <v>3683</v>
      </c>
      <c r="F234" s="325"/>
      <c r="G234" s="430">
        <f>SUM(F234/E234*100)</f>
        <v>0</v>
      </c>
      <c r="H234" s="115">
        <f>SUM(H14)</f>
        <v>0</v>
      </c>
      <c r="I234" s="49">
        <f>SUM(I14)</f>
        <v>1019749</v>
      </c>
      <c r="J234" s="325"/>
      <c r="K234" s="327"/>
      <c r="L234" s="49">
        <f>SUM(L14)</f>
        <v>2634</v>
      </c>
      <c r="M234" s="326"/>
      <c r="N234" s="437"/>
      <c r="O234" s="49">
        <f>SUM(O14)</f>
        <v>45788</v>
      </c>
      <c r="P234" s="437"/>
      <c r="Q234" s="327"/>
      <c r="R234" s="107">
        <f>SUM(R14)</f>
        <v>1071854</v>
      </c>
    </row>
    <row r="235" spans="1:18" ht="13.5" thickBot="1">
      <c r="A235" s="146"/>
      <c r="B235" s="147" t="s">
        <v>91</v>
      </c>
      <c r="C235" s="116"/>
      <c r="D235" s="116"/>
      <c r="E235" s="58">
        <f>SUM(E230)</f>
        <v>3683</v>
      </c>
      <c r="F235" s="335"/>
      <c r="G235" s="336">
        <f>SUM(F235/E235*100)</f>
        <v>0</v>
      </c>
      <c r="H235" s="26">
        <f>SUM(H230)</f>
        <v>0</v>
      </c>
      <c r="I235" s="58">
        <f>SUM(I230)</f>
        <v>1019749</v>
      </c>
      <c r="J235" s="335"/>
      <c r="K235" s="336">
        <f>SUM(J235/I235*100)</f>
        <v>0</v>
      </c>
      <c r="L235" s="10">
        <f>SUM(L230)</f>
        <v>2628</v>
      </c>
      <c r="M235" s="336"/>
      <c r="N235" s="337"/>
      <c r="O235" s="58">
        <f>SUM(O230)</f>
        <v>50001</v>
      </c>
      <c r="P235" s="335"/>
      <c r="Q235" s="337">
        <f>SUM(P235/O235*100)</f>
        <v>0</v>
      </c>
      <c r="R235" s="122">
        <f>SUM(R230)</f>
        <v>1076061</v>
      </c>
    </row>
    <row r="236" spans="1:18" ht="13.5" thickBot="1">
      <c r="A236" s="148"/>
      <c r="B236" s="149" t="s">
        <v>92</v>
      </c>
      <c r="C236" s="116"/>
      <c r="D236" s="116"/>
      <c r="E236" s="150">
        <f>SUM(E234-E235)</f>
        <v>0</v>
      </c>
      <c r="F236" s="151">
        <f>SUM(F234-F235)</f>
        <v>0</v>
      </c>
      <c r="G236" s="152"/>
      <c r="H236" s="153">
        <f>SUM(H234-H235)</f>
        <v>0</v>
      </c>
      <c r="I236" s="150">
        <f>SUM(I234-I235)</f>
        <v>0</v>
      </c>
      <c r="J236" s="151">
        <f>SUM(J234-J235)</f>
        <v>0</v>
      </c>
      <c r="K236" s="152" t="e">
        <f>SUM(J236/I236*100)</f>
        <v>#DIV/0!</v>
      </c>
      <c r="L236" s="153">
        <f>SUM(L234-L235)</f>
        <v>6</v>
      </c>
      <c r="M236" s="154"/>
      <c r="N236" s="154"/>
      <c r="O236" s="150">
        <f>SUM(O234-O235)</f>
        <v>-4213</v>
      </c>
      <c r="P236" s="154">
        <f>SUM(P234-P235)</f>
        <v>0</v>
      </c>
      <c r="Q236" s="155">
        <f>SUM(P236/O236*100)</f>
        <v>0</v>
      </c>
      <c r="R236" s="150">
        <f>SUM(R234-R235)</f>
        <v>-4207</v>
      </c>
    </row>
    <row r="237" spans="1:18" ht="12.75">
      <c r="A237" s="8"/>
      <c r="B237" s="8"/>
      <c r="C237" s="116"/>
      <c r="D237" s="116"/>
      <c r="E237" s="201"/>
      <c r="F237" s="201"/>
      <c r="G237" s="201"/>
      <c r="H237" s="201"/>
      <c r="I237" s="201"/>
      <c r="J237" s="201"/>
      <c r="K237" s="201"/>
      <c r="L237" s="201"/>
      <c r="M237" s="201"/>
      <c r="N237" s="201"/>
      <c r="O237" s="201"/>
      <c r="P237" s="201"/>
      <c r="Q237" s="201"/>
      <c r="R237" s="339"/>
    </row>
    <row r="238" spans="2:15" ht="12.75">
      <c r="B238" s="3"/>
      <c r="O238" s="198"/>
    </row>
    <row r="239" spans="2:18" ht="12.75">
      <c r="B239" s="3"/>
      <c r="H239" s="476"/>
      <c r="I239" s="476"/>
      <c r="J239" s="476"/>
      <c r="K239" s="476"/>
      <c r="L239" s="476"/>
      <c r="M239" s="476"/>
      <c r="N239" s="476"/>
      <c r="O239" s="476"/>
      <c r="P239" s="476"/>
      <c r="Q239" s="476"/>
      <c r="R239" s="476"/>
    </row>
    <row r="240" spans="1:18" ht="13.5" thickBot="1">
      <c r="A240" s="8"/>
      <c r="B240" s="162" t="s">
        <v>181</v>
      </c>
      <c r="C240" s="116"/>
      <c r="D240" s="116"/>
      <c r="E240" s="201"/>
      <c r="F240" s="201"/>
      <c r="G240" s="201"/>
      <c r="H240" s="201"/>
      <c r="I240" s="201"/>
      <c r="J240" s="201"/>
      <c r="K240" s="201"/>
      <c r="L240" s="201"/>
      <c r="M240" s="201"/>
      <c r="N240" s="201"/>
      <c r="O240" s="201"/>
      <c r="P240" s="201"/>
      <c r="Q240" s="201"/>
      <c r="R240" s="201" t="s">
        <v>190</v>
      </c>
    </row>
    <row r="241" spans="1:18" ht="34.5" thickBot="1">
      <c r="A241" s="69" t="s">
        <v>8</v>
      </c>
      <c r="B241" s="70" t="s">
        <v>2</v>
      </c>
      <c r="C241" s="116"/>
      <c r="D241" s="116"/>
      <c r="E241" s="71" t="s">
        <v>48</v>
      </c>
      <c r="F241" s="72" t="s">
        <v>13</v>
      </c>
      <c r="G241" s="70" t="s">
        <v>14</v>
      </c>
      <c r="H241" s="71" t="s">
        <v>47</v>
      </c>
      <c r="I241" s="71" t="s">
        <v>17</v>
      </c>
      <c r="J241" s="72" t="s">
        <v>13</v>
      </c>
      <c r="K241" s="70" t="s">
        <v>14</v>
      </c>
      <c r="L241" s="71" t="s">
        <v>40</v>
      </c>
      <c r="M241" s="72" t="s">
        <v>13</v>
      </c>
      <c r="N241" s="70" t="s">
        <v>14</v>
      </c>
      <c r="O241" s="71" t="s">
        <v>192</v>
      </c>
      <c r="P241" s="72" t="s">
        <v>13</v>
      </c>
      <c r="Q241" s="70" t="s">
        <v>14</v>
      </c>
      <c r="R241" s="74" t="s">
        <v>4</v>
      </c>
    </row>
    <row r="242" spans="1:18" ht="12.75">
      <c r="A242" s="105">
        <v>741400</v>
      </c>
      <c r="B242" s="106" t="s">
        <v>39</v>
      </c>
      <c r="C242" s="116"/>
      <c r="D242" s="116"/>
      <c r="E242" s="305"/>
      <c r="F242" s="306"/>
      <c r="G242" s="307"/>
      <c r="H242" s="308"/>
      <c r="I242" s="305"/>
      <c r="J242" s="306"/>
      <c r="K242" s="307"/>
      <c r="L242" s="305"/>
      <c r="M242" s="306"/>
      <c r="N242" s="307"/>
      <c r="O242" s="467">
        <v>600</v>
      </c>
      <c r="P242" s="309"/>
      <c r="Q242" s="310"/>
      <c r="R242" s="107">
        <f>SUM(E242+H242+I242+L242+O242)</f>
        <v>600</v>
      </c>
    </row>
    <row r="243" spans="1:18" ht="12.75">
      <c r="A243" s="113">
        <v>742100</v>
      </c>
      <c r="B243" s="36" t="s">
        <v>1</v>
      </c>
      <c r="C243" s="116"/>
      <c r="D243" s="116"/>
      <c r="E243" s="311"/>
      <c r="F243" s="312"/>
      <c r="G243" s="313"/>
      <c r="H243" s="314"/>
      <c r="I243" s="311"/>
      <c r="J243" s="312"/>
      <c r="K243" s="313"/>
      <c r="L243" s="315"/>
      <c r="M243" s="316"/>
      <c r="N243" s="317"/>
      <c r="O243" s="56">
        <v>45000</v>
      </c>
      <c r="P243" s="312"/>
      <c r="Q243" s="313">
        <f>SUM(P243/O243*100)</f>
        <v>0</v>
      </c>
      <c r="R243" s="112">
        <f>SUM(E243+H243+I243+L243+O243)</f>
        <v>45000</v>
      </c>
    </row>
    <row r="244" spans="1:18" ht="12.75">
      <c r="A244" s="101">
        <v>744100</v>
      </c>
      <c r="B244" s="102" t="s">
        <v>110</v>
      </c>
      <c r="C244" s="116"/>
      <c r="D244" s="116"/>
      <c r="E244" s="318"/>
      <c r="F244" s="319"/>
      <c r="G244" s="320"/>
      <c r="H244" s="321"/>
      <c r="I244" s="318"/>
      <c r="J244" s="319"/>
      <c r="K244" s="320"/>
      <c r="L244" s="103">
        <v>2634</v>
      </c>
      <c r="M244" s="319"/>
      <c r="N244" s="322"/>
      <c r="O244" s="318"/>
      <c r="P244" s="319"/>
      <c r="Q244" s="322" t="e">
        <f>SUM(P244/O244*100)</f>
        <v>#DIV/0!</v>
      </c>
      <c r="R244" s="64">
        <f>SUM(E244+H244+I244+L244+O244)</f>
        <v>2634</v>
      </c>
    </row>
    <row r="245" spans="1:18" ht="12.75">
      <c r="A245" s="99">
        <v>745100</v>
      </c>
      <c r="B245" s="29" t="s">
        <v>115</v>
      </c>
      <c r="C245" s="116"/>
      <c r="D245" s="116"/>
      <c r="E245" s="315"/>
      <c r="F245" s="316"/>
      <c r="G245" s="323"/>
      <c r="H245" s="317"/>
      <c r="I245" s="315"/>
      <c r="J245" s="316"/>
      <c r="K245" s="323"/>
      <c r="L245" s="323"/>
      <c r="M245" s="323"/>
      <c r="N245" s="317"/>
      <c r="O245" s="55">
        <v>152</v>
      </c>
      <c r="P245" s="316"/>
      <c r="Q245" s="317"/>
      <c r="R245" s="123">
        <f>SUM(E245+H245+I245+L245+O245)</f>
        <v>152</v>
      </c>
    </row>
    <row r="246" spans="1:18" ht="12.75">
      <c r="A246" s="163">
        <v>770000</v>
      </c>
      <c r="B246" s="29" t="s">
        <v>119</v>
      </c>
      <c r="C246" s="116"/>
      <c r="D246" s="116"/>
      <c r="E246" s="315"/>
      <c r="F246" s="316"/>
      <c r="G246" s="317"/>
      <c r="H246" s="110"/>
      <c r="I246" s="55">
        <v>3281</v>
      </c>
      <c r="J246" s="316"/>
      <c r="K246" s="317"/>
      <c r="L246" s="315"/>
      <c r="M246" s="316"/>
      <c r="N246" s="317"/>
      <c r="O246" s="315"/>
      <c r="P246" s="316"/>
      <c r="Q246" s="317" t="e">
        <f>SUM(P246/O246*100)</f>
        <v>#DIV/0!</v>
      </c>
      <c r="R246" s="123">
        <f>SUM(E246:O246)</f>
        <v>3281</v>
      </c>
    </row>
    <row r="247" spans="1:18" ht="12.75">
      <c r="A247" s="163">
        <v>781100</v>
      </c>
      <c r="B247" s="29" t="s">
        <v>81</v>
      </c>
      <c r="C247" s="116"/>
      <c r="D247" s="116"/>
      <c r="E247" s="311"/>
      <c r="F247" s="312"/>
      <c r="G247" s="313"/>
      <c r="H247" s="314"/>
      <c r="I247" s="56">
        <v>1016468</v>
      </c>
      <c r="J247" s="312"/>
      <c r="K247" s="313"/>
      <c r="L247" s="311"/>
      <c r="M247" s="312"/>
      <c r="N247" s="313"/>
      <c r="O247" s="311"/>
      <c r="P247" s="316"/>
      <c r="Q247" s="317" t="e">
        <f>SUM(P247/O247*100)</f>
        <v>#DIV/0!</v>
      </c>
      <c r="R247" s="123">
        <f>SUM(E247+H247+I247+L247+O247)</f>
        <v>1016468</v>
      </c>
    </row>
    <row r="248" spans="1:18" ht="12.75">
      <c r="A248" s="163">
        <v>791100</v>
      </c>
      <c r="B248" s="29" t="s">
        <v>191</v>
      </c>
      <c r="C248" s="116"/>
      <c r="D248" s="116"/>
      <c r="E248" s="55">
        <v>3683</v>
      </c>
      <c r="F248" s="27"/>
      <c r="G248" s="100"/>
      <c r="H248" s="110"/>
      <c r="I248" s="55"/>
      <c r="J248" s="27"/>
      <c r="K248" s="100"/>
      <c r="L248" s="55"/>
      <c r="M248" s="27"/>
      <c r="N248" s="100"/>
      <c r="O248" s="55"/>
      <c r="P248" s="27"/>
      <c r="Q248" s="100" t="e">
        <f>SUM(P248/O248*100)</f>
        <v>#DIV/0!</v>
      </c>
      <c r="R248" s="123">
        <f>SUM(E248+H248+I248+L248+O248)</f>
        <v>3683</v>
      </c>
    </row>
    <row r="249" spans="1:18" ht="12.75">
      <c r="A249" s="163">
        <v>813100</v>
      </c>
      <c r="B249" s="29" t="s">
        <v>120</v>
      </c>
      <c r="C249" s="116"/>
      <c r="D249" s="116"/>
      <c r="E249" s="55"/>
      <c r="F249" s="27"/>
      <c r="G249" s="5"/>
      <c r="H249" s="100"/>
      <c r="I249" s="55"/>
      <c r="J249" s="27"/>
      <c r="K249" s="5"/>
      <c r="L249" s="5"/>
      <c r="M249" s="5"/>
      <c r="N249" s="100"/>
      <c r="O249" s="55">
        <v>36</v>
      </c>
      <c r="P249" s="27"/>
      <c r="Q249" s="100"/>
      <c r="R249" s="123">
        <f>SUM(E249+H249+I249+L249+O249)</f>
        <v>36</v>
      </c>
    </row>
    <row r="250" spans="1:18" ht="13.5" thickBot="1">
      <c r="A250" s="62">
        <v>321311</v>
      </c>
      <c r="B250" s="59" t="s">
        <v>170</v>
      </c>
      <c r="C250" s="116"/>
      <c r="D250" s="116"/>
      <c r="E250" s="50"/>
      <c r="F250" s="42"/>
      <c r="G250" s="48"/>
      <c r="H250" s="79"/>
      <c r="I250" s="50"/>
      <c r="J250" s="42"/>
      <c r="K250" s="48"/>
      <c r="L250" s="50"/>
      <c r="M250" s="42"/>
      <c r="N250" s="48"/>
      <c r="O250" s="80">
        <v>4213</v>
      </c>
      <c r="P250" s="42"/>
      <c r="Q250" s="48">
        <f>SUM(P250/O250*100)</f>
        <v>0</v>
      </c>
      <c r="R250" s="112">
        <f>SUM(E250+H250+I250+L250+O250)</f>
        <v>4213</v>
      </c>
    </row>
    <row r="251" spans="1:18" ht="13.5" thickBot="1">
      <c r="A251" s="13"/>
      <c r="B251" s="135" t="s">
        <v>15</v>
      </c>
      <c r="C251" s="116"/>
      <c r="D251" s="116"/>
      <c r="E251" s="47">
        <f>SUM(E242:E250)</f>
        <v>3683</v>
      </c>
      <c r="F251" s="31">
        <f>SUM(F243:F248)</f>
        <v>0</v>
      </c>
      <c r="G251" s="23">
        <f>SUM(F251/E251*100)</f>
        <v>0</v>
      </c>
      <c r="H251" s="47">
        <f>SUM(H242:H250)</f>
        <v>0</v>
      </c>
      <c r="I251" s="47">
        <f>SUM(I242:I250)</f>
        <v>1019749</v>
      </c>
      <c r="J251" s="31">
        <f>SUM(J243:J248)</f>
        <v>0</v>
      </c>
      <c r="K251" s="23">
        <f>SUM(J251/I251*100)</f>
        <v>0</v>
      </c>
      <c r="L251" s="47">
        <f>SUM(L242:L250)</f>
        <v>2634</v>
      </c>
      <c r="M251" s="137"/>
      <c r="N251" s="137"/>
      <c r="O251" s="47">
        <f>SUM(O242:O250)</f>
        <v>50001</v>
      </c>
      <c r="P251" s="34">
        <f>SUM(P243:P250)</f>
        <v>0</v>
      </c>
      <c r="Q251" s="23">
        <f>SUM(P251/O251*100)</f>
        <v>0</v>
      </c>
      <c r="R251" s="47">
        <f>SUM(R242+R243+R244+R245+R246+R247+R248+R249+R250)</f>
        <v>1076067</v>
      </c>
    </row>
    <row r="252" spans="1:18" ht="12.75">
      <c r="A252" s="8"/>
      <c r="B252" s="8"/>
      <c r="C252" s="116"/>
      <c r="D252" s="116"/>
      <c r="E252" s="200"/>
      <c r="F252" s="201"/>
      <c r="G252" s="200"/>
      <c r="H252" s="201"/>
      <c r="I252" s="201"/>
      <c r="J252" s="201"/>
      <c r="K252" s="201"/>
      <c r="L252" s="201"/>
      <c r="M252" s="201"/>
      <c r="N252" s="201"/>
      <c r="O252" s="201"/>
      <c r="P252" s="201"/>
      <c r="Q252" s="201"/>
      <c r="R252" s="201"/>
    </row>
    <row r="253" spans="1:18" ht="12.75">
      <c r="A253" s="8"/>
      <c r="B253" s="8"/>
      <c r="C253" s="116"/>
      <c r="D253" s="116"/>
      <c r="E253" s="200"/>
      <c r="F253" s="201"/>
      <c r="G253" s="201"/>
      <c r="H253" s="201"/>
      <c r="I253" s="201"/>
      <c r="J253" s="201"/>
      <c r="K253" s="201"/>
      <c r="L253" s="201"/>
      <c r="M253" s="201"/>
      <c r="N253" s="201"/>
      <c r="O253" s="201"/>
      <c r="P253" s="201"/>
      <c r="Q253" s="201"/>
      <c r="R253" s="201"/>
    </row>
    <row r="254" spans="1:18" ht="13.5" thickBot="1">
      <c r="A254" s="8"/>
      <c r="B254" s="162" t="s">
        <v>171</v>
      </c>
      <c r="C254" s="116"/>
      <c r="D254" s="116"/>
      <c r="E254" s="201"/>
      <c r="F254" s="201"/>
      <c r="G254" s="201"/>
      <c r="H254" s="201"/>
      <c r="I254" s="201"/>
      <c r="J254" s="201"/>
      <c r="K254" s="201"/>
      <c r="L254" s="201"/>
      <c r="M254" s="201"/>
      <c r="N254" s="201"/>
      <c r="O254" s="201"/>
      <c r="P254" s="201"/>
      <c r="Q254" s="201"/>
      <c r="R254" s="201" t="s">
        <v>190</v>
      </c>
    </row>
    <row r="255" spans="1:18" ht="34.5" thickBot="1">
      <c r="A255" s="69" t="s">
        <v>8</v>
      </c>
      <c r="B255" s="73" t="s">
        <v>2</v>
      </c>
      <c r="C255" s="116"/>
      <c r="D255" s="116"/>
      <c r="E255" s="71" t="s">
        <v>48</v>
      </c>
      <c r="F255" s="72" t="s">
        <v>13</v>
      </c>
      <c r="G255" s="74" t="s">
        <v>14</v>
      </c>
      <c r="H255" s="75" t="s">
        <v>47</v>
      </c>
      <c r="I255" s="71" t="s">
        <v>17</v>
      </c>
      <c r="J255" s="72" t="s">
        <v>13</v>
      </c>
      <c r="K255" s="70" t="s">
        <v>14</v>
      </c>
      <c r="L255" s="71" t="s">
        <v>40</v>
      </c>
      <c r="M255" s="72" t="s">
        <v>13</v>
      </c>
      <c r="N255" s="70" t="s">
        <v>14</v>
      </c>
      <c r="O255" s="71" t="s">
        <v>192</v>
      </c>
      <c r="P255" s="72" t="s">
        <v>13</v>
      </c>
      <c r="Q255" s="70" t="s">
        <v>14</v>
      </c>
      <c r="R255" s="74" t="s">
        <v>4</v>
      </c>
    </row>
    <row r="256" spans="1:18" ht="12.75">
      <c r="A256" s="92">
        <v>411000</v>
      </c>
      <c r="B256" s="93" t="s">
        <v>172</v>
      </c>
      <c r="C256" s="116"/>
      <c r="D256" s="116"/>
      <c r="E256" s="324"/>
      <c r="F256" s="325"/>
      <c r="G256" s="326"/>
      <c r="H256" s="327"/>
      <c r="I256" s="49">
        <v>257482</v>
      </c>
      <c r="J256" s="94"/>
      <c r="K256" s="130"/>
      <c r="L256" s="130">
        <v>1014</v>
      </c>
      <c r="M256" s="130"/>
      <c r="N256" s="114"/>
      <c r="O256" s="49">
        <v>10505</v>
      </c>
      <c r="P256" s="94">
        <v>0</v>
      </c>
      <c r="Q256" s="130">
        <v>0</v>
      </c>
      <c r="R256" s="191">
        <f>SUM(I256+L256+O256)</f>
        <v>269001</v>
      </c>
    </row>
    <row r="257" spans="1:18" ht="12.75">
      <c r="A257" s="41">
        <v>412000</v>
      </c>
      <c r="B257" s="36" t="s">
        <v>184</v>
      </c>
      <c r="C257" s="116"/>
      <c r="D257" s="116"/>
      <c r="E257" s="311"/>
      <c r="F257" s="312"/>
      <c r="G257" s="328"/>
      <c r="H257" s="313"/>
      <c r="I257" s="56">
        <v>42870</v>
      </c>
      <c r="J257" s="32"/>
      <c r="K257" s="169"/>
      <c r="L257" s="169">
        <v>169</v>
      </c>
      <c r="M257" s="169"/>
      <c r="N257" s="111"/>
      <c r="O257" s="56">
        <v>1749</v>
      </c>
      <c r="P257" s="32"/>
      <c r="Q257" s="169"/>
      <c r="R257" s="81">
        <f>SUM(I257+L257+O257)</f>
        <v>44788</v>
      </c>
    </row>
    <row r="258" spans="1:18" ht="12.75">
      <c r="A258" s="15">
        <v>413000</v>
      </c>
      <c r="B258" s="29" t="s">
        <v>173</v>
      </c>
      <c r="C258" s="116"/>
      <c r="D258" s="116"/>
      <c r="E258" s="315"/>
      <c r="F258" s="316"/>
      <c r="G258" s="323"/>
      <c r="H258" s="317"/>
      <c r="I258" s="315"/>
      <c r="J258" s="316"/>
      <c r="K258" s="323"/>
      <c r="L258" s="5"/>
      <c r="M258" s="323"/>
      <c r="N258" s="317"/>
      <c r="O258" s="55">
        <v>140</v>
      </c>
      <c r="P258" s="316"/>
      <c r="Q258" s="323"/>
      <c r="R258" s="81">
        <f>SUM(O258)</f>
        <v>140</v>
      </c>
    </row>
    <row r="259" spans="1:18" ht="12.75">
      <c r="A259" s="15">
        <v>414000</v>
      </c>
      <c r="B259" s="29" t="s">
        <v>174</v>
      </c>
      <c r="C259" s="116"/>
      <c r="D259" s="116"/>
      <c r="E259" s="315"/>
      <c r="F259" s="316"/>
      <c r="G259" s="323"/>
      <c r="H259" s="100"/>
      <c r="I259" s="55">
        <v>4747</v>
      </c>
      <c r="J259" s="27"/>
      <c r="K259" s="5"/>
      <c r="L259" s="5"/>
      <c r="M259" s="5"/>
      <c r="N259" s="100"/>
      <c r="O259" s="55">
        <v>599</v>
      </c>
      <c r="P259" s="27"/>
      <c r="Q259" s="5"/>
      <c r="R259" s="81">
        <f>SUM(H259:O259)</f>
        <v>5346</v>
      </c>
    </row>
    <row r="260" spans="1:18" ht="12.75">
      <c r="A260" s="15">
        <v>415120</v>
      </c>
      <c r="B260" s="38" t="s">
        <v>175</v>
      </c>
      <c r="C260" s="116"/>
      <c r="D260" s="116"/>
      <c r="E260" s="315"/>
      <c r="F260" s="316"/>
      <c r="G260" s="323"/>
      <c r="H260" s="317"/>
      <c r="I260" s="55">
        <v>8754</v>
      </c>
      <c r="J260" s="27"/>
      <c r="K260" s="5"/>
      <c r="L260" s="5"/>
      <c r="M260" s="5"/>
      <c r="N260" s="100"/>
      <c r="O260" s="55">
        <v>395</v>
      </c>
      <c r="P260" s="27"/>
      <c r="Q260" s="5">
        <v>0</v>
      </c>
      <c r="R260" s="81">
        <f>SUM(H260:O260)</f>
        <v>9149</v>
      </c>
    </row>
    <row r="261" spans="1:18" ht="13.5" thickBot="1">
      <c r="A261" s="167">
        <v>416100</v>
      </c>
      <c r="B261" s="60" t="s">
        <v>176</v>
      </c>
      <c r="C261" s="116"/>
      <c r="D261" s="116"/>
      <c r="E261" s="318"/>
      <c r="F261" s="319"/>
      <c r="G261" s="329"/>
      <c r="H261" s="322"/>
      <c r="I261" s="103">
        <v>2583</v>
      </c>
      <c r="J261" s="319"/>
      <c r="K261" s="329"/>
      <c r="L261" s="481"/>
      <c r="M261" s="329"/>
      <c r="N261" s="322"/>
      <c r="O261" s="318"/>
      <c r="P261" s="319"/>
      <c r="Q261" s="329"/>
      <c r="R261" s="81">
        <f>SUM(H261:O261)</f>
        <v>2583</v>
      </c>
    </row>
    <row r="262" spans="1:18" ht="13.5" thickBot="1">
      <c r="A262" s="85">
        <v>420000</v>
      </c>
      <c r="B262" s="91" t="s">
        <v>103</v>
      </c>
      <c r="C262" s="116"/>
      <c r="D262" s="116"/>
      <c r="E262" s="330"/>
      <c r="F262" s="331"/>
      <c r="G262" s="332"/>
      <c r="H262" s="333"/>
      <c r="I262" s="174">
        <f>SUM(I263:I268)</f>
        <v>701494</v>
      </c>
      <c r="J262" s="52"/>
      <c r="K262" s="172"/>
      <c r="L262" s="174">
        <f>SUM(L263:L268)</f>
        <v>1345</v>
      </c>
      <c r="M262" s="172"/>
      <c r="N262" s="175"/>
      <c r="O262" s="174">
        <f>SUM(O263:O268)</f>
        <v>28996</v>
      </c>
      <c r="P262" s="52"/>
      <c r="Q262" s="172"/>
      <c r="R262" s="109">
        <f>SUM(E262:O262)</f>
        <v>731835</v>
      </c>
    </row>
    <row r="263" spans="1:18" ht="12.75">
      <c r="A263" s="92">
        <v>421000</v>
      </c>
      <c r="B263" s="96" t="s">
        <v>51</v>
      </c>
      <c r="C263" s="116"/>
      <c r="D263" s="116"/>
      <c r="E263" s="324"/>
      <c r="F263" s="325"/>
      <c r="G263" s="326"/>
      <c r="H263" s="327"/>
      <c r="I263" s="49">
        <v>22389</v>
      </c>
      <c r="J263" s="325"/>
      <c r="K263" s="326"/>
      <c r="L263" s="130">
        <v>30</v>
      </c>
      <c r="M263" s="326"/>
      <c r="N263" s="327"/>
      <c r="O263" s="49">
        <v>2473</v>
      </c>
      <c r="P263" s="325"/>
      <c r="Q263" s="326"/>
      <c r="R263" s="345">
        <f>SUM(I263:O263)</f>
        <v>24892</v>
      </c>
    </row>
    <row r="264" spans="1:18" ht="12.75">
      <c r="A264" s="15">
        <v>422000</v>
      </c>
      <c r="B264" s="38" t="s">
        <v>57</v>
      </c>
      <c r="C264" s="116"/>
      <c r="D264" s="116"/>
      <c r="E264" s="315"/>
      <c r="F264" s="316"/>
      <c r="G264" s="323"/>
      <c r="H264" s="317"/>
      <c r="I264" s="315"/>
      <c r="J264" s="316"/>
      <c r="K264" s="323"/>
      <c r="L264" s="5">
        <v>100</v>
      </c>
      <c r="M264" s="323"/>
      <c r="N264" s="317"/>
      <c r="O264" s="55">
        <v>93</v>
      </c>
      <c r="P264" s="316"/>
      <c r="Q264" s="323"/>
      <c r="R264" s="87">
        <f>SUM(I264:O264)</f>
        <v>193</v>
      </c>
    </row>
    <row r="265" spans="1:18" ht="12.75">
      <c r="A265" s="15">
        <v>423000</v>
      </c>
      <c r="B265" s="29" t="s">
        <v>58</v>
      </c>
      <c r="C265" s="116"/>
      <c r="D265" s="116"/>
      <c r="E265" s="315"/>
      <c r="F265" s="316"/>
      <c r="G265" s="323"/>
      <c r="H265" s="317"/>
      <c r="I265" s="55">
        <v>3882</v>
      </c>
      <c r="J265" s="27"/>
      <c r="K265" s="5"/>
      <c r="L265" s="5">
        <v>200</v>
      </c>
      <c r="M265" s="323"/>
      <c r="N265" s="317"/>
      <c r="O265" s="55">
        <v>19841</v>
      </c>
      <c r="P265" s="316"/>
      <c r="Q265" s="323"/>
      <c r="R265" s="81">
        <f>SUM(I265:O265)</f>
        <v>23923</v>
      </c>
    </row>
    <row r="266" spans="1:18" ht="12.75">
      <c r="A266" s="15">
        <v>424000</v>
      </c>
      <c r="B266" s="38" t="s">
        <v>68</v>
      </c>
      <c r="C266" s="116"/>
      <c r="D266" s="116"/>
      <c r="E266" s="315"/>
      <c r="F266" s="316"/>
      <c r="G266" s="323"/>
      <c r="H266" s="317"/>
      <c r="I266" s="55">
        <v>662</v>
      </c>
      <c r="J266" s="27"/>
      <c r="K266" s="5"/>
      <c r="L266" s="5">
        <v>667</v>
      </c>
      <c r="M266" s="5"/>
      <c r="N266" s="100"/>
      <c r="O266" s="55">
        <v>530</v>
      </c>
      <c r="P266" s="316"/>
      <c r="Q266" s="323"/>
      <c r="R266" s="81">
        <f>SUM(I266:O266)</f>
        <v>1859</v>
      </c>
    </row>
    <row r="267" spans="1:18" ht="12.75">
      <c r="A267" s="15">
        <v>425000</v>
      </c>
      <c r="B267" s="38" t="s">
        <v>69</v>
      </c>
      <c r="C267" s="116"/>
      <c r="D267" s="116"/>
      <c r="E267" s="315"/>
      <c r="F267" s="316"/>
      <c r="G267" s="323"/>
      <c r="H267" s="317"/>
      <c r="I267" s="55">
        <v>2716</v>
      </c>
      <c r="J267" s="27"/>
      <c r="K267" s="5"/>
      <c r="L267" s="5">
        <v>0</v>
      </c>
      <c r="M267" s="5"/>
      <c r="N267" s="100"/>
      <c r="O267" s="55">
        <v>1447</v>
      </c>
      <c r="P267" s="27"/>
      <c r="Q267" s="5"/>
      <c r="R267" s="81">
        <f>SUM(E267:O267)</f>
        <v>4163</v>
      </c>
    </row>
    <row r="268" spans="1:18" ht="13.5" thickBot="1">
      <c r="A268" s="16">
        <v>426000</v>
      </c>
      <c r="B268" s="40" t="s">
        <v>76</v>
      </c>
      <c r="C268" s="116"/>
      <c r="D268" s="116"/>
      <c r="E268" s="334"/>
      <c r="F268" s="335"/>
      <c r="G268" s="336"/>
      <c r="H268" s="337"/>
      <c r="I268" s="58">
        <v>671845</v>
      </c>
      <c r="J268" s="24"/>
      <c r="K268" s="10"/>
      <c r="L268" s="10">
        <v>348</v>
      </c>
      <c r="M268" s="10"/>
      <c r="N268" s="26"/>
      <c r="O268" s="58">
        <v>4612</v>
      </c>
      <c r="P268" s="24"/>
      <c r="Q268" s="10"/>
      <c r="R268" s="82">
        <f>SUM(I268:O268)</f>
        <v>676805</v>
      </c>
    </row>
    <row r="269" spans="1:18" ht="12.75">
      <c r="A269" s="92">
        <v>430000</v>
      </c>
      <c r="B269" s="96" t="s">
        <v>185</v>
      </c>
      <c r="C269" s="116"/>
      <c r="D269" s="116"/>
      <c r="E269" s="324"/>
      <c r="F269" s="325"/>
      <c r="G269" s="326"/>
      <c r="H269" s="327"/>
      <c r="I269" s="324"/>
      <c r="J269" s="325"/>
      <c r="K269" s="326"/>
      <c r="L269" s="130"/>
      <c r="M269" s="326"/>
      <c r="N269" s="327"/>
      <c r="O269" s="49">
        <v>0</v>
      </c>
      <c r="P269" s="94"/>
      <c r="Q269" s="130"/>
      <c r="R269" s="345">
        <f>SUM(E269:O269)</f>
        <v>0</v>
      </c>
    </row>
    <row r="270" spans="1:18" ht="12.75">
      <c r="A270" s="41">
        <v>444000</v>
      </c>
      <c r="B270" s="20" t="s">
        <v>195</v>
      </c>
      <c r="C270" s="116"/>
      <c r="D270" s="116"/>
      <c r="E270" s="56"/>
      <c r="F270" s="32"/>
      <c r="G270" s="169"/>
      <c r="H270" s="111"/>
      <c r="I270" s="56"/>
      <c r="J270" s="32"/>
      <c r="K270" s="169"/>
      <c r="L270" s="169"/>
      <c r="M270" s="169"/>
      <c r="N270" s="111"/>
      <c r="O270" s="56">
        <v>135</v>
      </c>
      <c r="P270" s="32"/>
      <c r="Q270" s="169"/>
      <c r="R270" s="87">
        <f>SUM(E270:O270)</f>
        <v>135</v>
      </c>
    </row>
    <row r="271" spans="1:18" ht="12.75">
      <c r="A271" s="41">
        <v>465000</v>
      </c>
      <c r="B271" s="20" t="s">
        <v>177</v>
      </c>
      <c r="C271" s="116"/>
      <c r="D271" s="116"/>
      <c r="E271" s="56"/>
      <c r="F271" s="32"/>
      <c r="G271" s="169"/>
      <c r="H271" s="111"/>
      <c r="I271" s="56">
        <v>1769</v>
      </c>
      <c r="J271" s="32"/>
      <c r="K271" s="169"/>
      <c r="L271" s="169"/>
      <c r="M271" s="169"/>
      <c r="N271" s="111"/>
      <c r="O271" s="56">
        <v>442</v>
      </c>
      <c r="P271" s="32"/>
      <c r="Q271" s="169"/>
      <c r="R271" s="87">
        <f>SUM(E271:O271)</f>
        <v>2211</v>
      </c>
    </row>
    <row r="272" spans="1:18" ht="12.75">
      <c r="A272" s="15">
        <v>482000</v>
      </c>
      <c r="B272" s="38" t="s">
        <v>179</v>
      </c>
      <c r="C272" s="116"/>
      <c r="D272" s="116"/>
      <c r="E272" s="55"/>
      <c r="F272" s="27"/>
      <c r="G272" s="5"/>
      <c r="H272" s="100"/>
      <c r="I272" s="55">
        <v>50</v>
      </c>
      <c r="J272" s="27"/>
      <c r="K272" s="5"/>
      <c r="L272" s="5">
        <v>52</v>
      </c>
      <c r="M272" s="5"/>
      <c r="N272" s="100"/>
      <c r="O272" s="55">
        <v>16</v>
      </c>
      <c r="P272" s="27"/>
      <c r="Q272" s="5">
        <v>0</v>
      </c>
      <c r="R272" s="87">
        <f>SUM(E272:O272)</f>
        <v>118</v>
      </c>
    </row>
    <row r="273" spans="1:18" ht="13.5" thickBot="1">
      <c r="A273" s="16">
        <v>500000</v>
      </c>
      <c r="B273" s="40" t="s">
        <v>178</v>
      </c>
      <c r="C273" s="116"/>
      <c r="D273" s="116"/>
      <c r="E273" s="58">
        <v>3683</v>
      </c>
      <c r="F273" s="24"/>
      <c r="G273" s="10"/>
      <c r="H273" s="26"/>
      <c r="I273" s="58"/>
      <c r="J273" s="24"/>
      <c r="K273" s="10"/>
      <c r="L273" s="10">
        <v>48</v>
      </c>
      <c r="M273" s="10"/>
      <c r="N273" s="26"/>
      <c r="O273" s="58">
        <v>7024</v>
      </c>
      <c r="P273" s="24">
        <v>0</v>
      </c>
      <c r="Q273" s="10">
        <v>0</v>
      </c>
      <c r="R273" s="87">
        <f>SUM(E273:O273)</f>
        <v>10755</v>
      </c>
    </row>
    <row r="274" spans="1:20" ht="13.5" thickBot="1">
      <c r="A274" s="13"/>
      <c r="B274" s="30" t="s">
        <v>180</v>
      </c>
      <c r="C274" s="116"/>
      <c r="D274" s="116"/>
      <c r="E274" s="54">
        <f>SUM(E256+E257+E258+E259+E260+E261+E262+E269+E271+E272+E273)</f>
        <v>3683</v>
      </c>
      <c r="F274" s="31" t="e">
        <v>#REF!</v>
      </c>
      <c r="G274" s="6" t="e">
        <v>#REF!</v>
      </c>
      <c r="H274" s="12">
        <f>SUM(H256:H273)</f>
        <v>0</v>
      </c>
      <c r="I274" s="47">
        <f>SUM(I256+I257+I258+I259+I260+I261+I262+I271+I272)</f>
        <v>1019749</v>
      </c>
      <c r="J274" s="31" t="e">
        <v>#REF!</v>
      </c>
      <c r="K274" s="6" t="e">
        <v>#REF!</v>
      </c>
      <c r="L274" s="47">
        <f>SUM(L256+L257+L258+L259+L260+L261+L262+L271+L272+L273)</f>
        <v>2628</v>
      </c>
      <c r="M274" s="6"/>
      <c r="N274" s="12"/>
      <c r="O274" s="47">
        <f>SUM(O256+O257+O258+O259+O260+O261+O262+O269+O270+O271+O272+O273)</f>
        <v>50001</v>
      </c>
      <c r="P274" s="31" t="e">
        <v>#REF!</v>
      </c>
      <c r="Q274" s="6" t="e">
        <v>#REF!</v>
      </c>
      <c r="R274" s="54">
        <f>SUM(R256+R257+R258+R259+R260+R261+R262+R269+R270+R271+R272+R273)</f>
        <v>1076061</v>
      </c>
      <c r="T274" s="474"/>
    </row>
    <row r="275" spans="1:18" ht="12.75">
      <c r="A275" s="116"/>
      <c r="B275" s="116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</row>
    <row r="276" spans="1:18" ht="13.5" thickBot="1">
      <c r="A276" s="116"/>
      <c r="B276" s="201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</row>
    <row r="277" spans="1:18" ht="34.5" thickBot="1">
      <c r="A277" s="139" t="s">
        <v>8</v>
      </c>
      <c r="B277" s="140" t="s">
        <v>2</v>
      </c>
      <c r="C277" s="116"/>
      <c r="D277" s="116"/>
      <c r="E277" s="71" t="s">
        <v>48</v>
      </c>
      <c r="F277" s="72" t="s">
        <v>13</v>
      </c>
      <c r="G277" s="74" t="s">
        <v>14</v>
      </c>
      <c r="H277" s="75" t="s">
        <v>47</v>
      </c>
      <c r="I277" s="71" t="s">
        <v>17</v>
      </c>
      <c r="J277" s="72" t="s">
        <v>13</v>
      </c>
      <c r="K277" s="70" t="s">
        <v>14</v>
      </c>
      <c r="L277" s="141" t="s">
        <v>40</v>
      </c>
      <c r="M277" s="73" t="s">
        <v>13</v>
      </c>
      <c r="N277" s="70" t="s">
        <v>14</v>
      </c>
      <c r="O277" s="71" t="s">
        <v>192</v>
      </c>
      <c r="P277" s="72" t="s">
        <v>13</v>
      </c>
      <c r="Q277" s="70" t="s">
        <v>14</v>
      </c>
      <c r="R277" s="142" t="s">
        <v>4</v>
      </c>
    </row>
    <row r="278" spans="1:18" ht="12.75">
      <c r="A278" s="143"/>
      <c r="B278" s="144" t="s">
        <v>90</v>
      </c>
      <c r="C278" s="116"/>
      <c r="D278" s="116"/>
      <c r="E278" s="49">
        <f>SUM(E251)</f>
        <v>3683</v>
      </c>
      <c r="F278" s="94"/>
      <c r="G278" s="97">
        <f>SUM(F278/E278*100)</f>
        <v>0</v>
      </c>
      <c r="H278" s="115">
        <f>SUM(H251)</f>
        <v>0</v>
      </c>
      <c r="I278" s="49">
        <f>SUM(I251)</f>
        <v>1019749</v>
      </c>
      <c r="J278" s="94"/>
      <c r="K278" s="114"/>
      <c r="L278" s="49">
        <f>SUM(L251)</f>
        <v>2634</v>
      </c>
      <c r="M278" s="130"/>
      <c r="N278" s="145"/>
      <c r="O278" s="49">
        <f>SUM(O251)</f>
        <v>50001</v>
      </c>
      <c r="P278" s="145"/>
      <c r="Q278" s="114"/>
      <c r="R278" s="107">
        <f>SUM(E278:O278)</f>
        <v>1076067</v>
      </c>
    </row>
    <row r="279" spans="1:18" ht="13.5" thickBot="1">
      <c r="A279" s="146"/>
      <c r="B279" s="147" t="s">
        <v>91</v>
      </c>
      <c r="C279" s="116"/>
      <c r="D279" s="116"/>
      <c r="E279" s="58">
        <f>SUM(E274)</f>
        <v>3683</v>
      </c>
      <c r="F279" s="24"/>
      <c r="G279" s="10">
        <f>SUM(F279/E279*100)</f>
        <v>0</v>
      </c>
      <c r="H279" s="26">
        <f>SUM(H274)</f>
        <v>0</v>
      </c>
      <c r="I279" s="58">
        <f>SUM(I274)</f>
        <v>1019749</v>
      </c>
      <c r="J279" s="24"/>
      <c r="K279" s="10">
        <f>SUM(J279/I279*100)</f>
        <v>0</v>
      </c>
      <c r="L279" s="10">
        <f>SUM(L274)</f>
        <v>2628</v>
      </c>
      <c r="M279" s="10"/>
      <c r="N279" s="26"/>
      <c r="O279" s="58">
        <f>SUM(O274)</f>
        <v>50001</v>
      </c>
      <c r="P279" s="24"/>
      <c r="Q279" s="10">
        <f>SUM(P279/O279*100)</f>
        <v>0</v>
      </c>
      <c r="R279" s="125">
        <f>SUM(E279:O279)</f>
        <v>1076061</v>
      </c>
    </row>
    <row r="280" spans="1:18" ht="13.5" thickBot="1">
      <c r="A280" s="148"/>
      <c r="B280" s="149" t="s">
        <v>92</v>
      </c>
      <c r="C280" s="116"/>
      <c r="D280" s="116"/>
      <c r="E280" s="150">
        <f>SUM(E278-E279)</f>
        <v>0</v>
      </c>
      <c r="F280" s="151">
        <f>SUM(F278-F279)</f>
        <v>0</v>
      </c>
      <c r="G280" s="152"/>
      <c r="H280" s="153">
        <f>SUM(H278-H279)</f>
        <v>0</v>
      </c>
      <c r="I280" s="150">
        <f>SUM(I278-I279)</f>
        <v>0</v>
      </c>
      <c r="J280" s="151">
        <f>SUM(J278-J279)</f>
        <v>0</v>
      </c>
      <c r="K280" s="152" t="e">
        <f>SUM(J280/I280*100)</f>
        <v>#DIV/0!</v>
      </c>
      <c r="L280" s="153">
        <f>SUM(L278-L279)</f>
        <v>6</v>
      </c>
      <c r="M280" s="154"/>
      <c r="N280" s="154"/>
      <c r="O280" s="150">
        <f>SUM(O278-O279)</f>
        <v>0</v>
      </c>
      <c r="P280" s="154">
        <f>SUM(P278-P279)</f>
        <v>0</v>
      </c>
      <c r="Q280" s="155" t="e">
        <f>SUM(P280/O280*100)</f>
        <v>#DIV/0!</v>
      </c>
      <c r="R280" s="150">
        <f>SUM(R278-R279)</f>
        <v>6</v>
      </c>
    </row>
    <row r="281" spans="2:15" ht="12.75">
      <c r="B281" s="3"/>
      <c r="O281" s="198"/>
    </row>
    <row r="282" spans="2:15" ht="12.75">
      <c r="B282" s="3"/>
      <c r="O282" s="198"/>
    </row>
    <row r="283" spans="2:18" ht="12.75">
      <c r="B283" s="3"/>
      <c r="H283" s="476" t="s">
        <v>182</v>
      </c>
      <c r="I283" s="476"/>
      <c r="J283" s="476"/>
      <c r="K283" s="476"/>
      <c r="L283" s="476"/>
      <c r="M283" s="476"/>
      <c r="N283" s="476"/>
      <c r="O283" s="476"/>
      <c r="P283" s="476"/>
      <c r="Q283" s="476"/>
      <c r="R283" s="476"/>
    </row>
  </sheetData>
  <sheetProtection/>
  <mergeCells count="3">
    <mergeCell ref="A15:B15"/>
    <mergeCell ref="H239:R239"/>
    <mergeCell ref="H283:R283"/>
  </mergeCells>
  <printOptions horizontalCentered="1"/>
  <pageMargins left="0.35433070866141736" right="0.15748031496062992" top="0.3937007874015748" bottom="0.3937007874015748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Ljilja</cp:lastModifiedBy>
  <cp:lastPrinted>2020-06-16T08:27:13Z</cp:lastPrinted>
  <dcterms:created xsi:type="dcterms:W3CDTF">2005-03-21T11:27:58Z</dcterms:created>
  <dcterms:modified xsi:type="dcterms:W3CDTF">2020-07-03T11:56:58Z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